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2280" windowWidth="9675" windowHeight="3975" activeTab="0"/>
  </bookViews>
  <sheets>
    <sheet name="INVENTAIRE" sheetId="1" r:id="rId1"/>
    <sheet name="malle répartition" sheetId="2" r:id="rId2"/>
    <sheet name="2016 2017" sheetId="3" r:id="rId3"/>
    <sheet name="2017 2018" sheetId="4" r:id="rId4"/>
  </sheets>
  <definedNames>
    <definedName name="_xlnm._FilterDatabase" localSheetId="0" hidden="1">'INVENTAIRE'!$A$9:$U$251</definedName>
    <definedName name="_xlnm.Print_Area" localSheetId="2">'2016 2017'!$A$2:$M$40</definedName>
    <definedName name="_xlnm.Print_Area" localSheetId="0">'INVENTAIRE'!$A$1:$V$252</definedName>
    <definedName name="_xlnm.Print_Area" localSheetId="1">'malle répartition'!$A$1:$P$81</definedName>
  </definedNames>
  <calcPr fullCalcOnLoad="1"/>
</workbook>
</file>

<file path=xl/comments1.xml><?xml version="1.0" encoding="utf-8"?>
<comments xmlns="http://schemas.openxmlformats.org/spreadsheetml/2006/main">
  <authors>
    <author>CDSMR</author>
  </authors>
  <commentList>
    <comment ref="D7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Verres / Gobelets / Nappes / Boissons etc.</t>
        </r>
      </text>
    </comment>
    <comment ref="D2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Papiers / Clé usb / Tickets tombola - de consommations / Badges / Caisses / Tél. / Tampons / Photocopieurs
 </t>
        </r>
      </text>
    </comment>
    <comment ref="E2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Volants / Speedminton / Autres</t>
        </r>
      </text>
    </comment>
    <comment ref="D3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Banderoles / Panneaux pvc / Flammes / Tente / Sono / Dérouleurs / Expositions / Affiches concours / Plaquettes</t>
        </r>
      </text>
    </comment>
    <comment ref="E3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Corbeilles / Disques / Autres</t>
        </r>
      </text>
    </comment>
    <comment ref="F3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Coupes / Lots etc.</t>
        </r>
      </text>
    </comment>
    <comment ref="D5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Ordinateur / Appareil photo / Vidéo projecteur / Imprimante / Disque dur / Cables HDMI</t>
        </r>
      </text>
    </comment>
    <comment ref="D6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Cartons licences</t>
        </r>
      </text>
    </comment>
    <comment ref="D8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Tee shirt / Polos / Sweats</t>
        </r>
      </text>
    </comment>
    <comment ref="E5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Malles pédagogiques </t>
        </r>
      </text>
    </comment>
    <comment ref="E4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Jeux achetés </t>
        </r>
      </text>
    </comment>
    <comment ref="D4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Livres / revues</t>
        </r>
      </text>
    </comment>
    <comment ref="F6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Armoires / bureaux / meubles etc.</t>
        </r>
      </text>
    </comment>
    <comment ref="F5" authorId="0">
      <text>
        <r>
          <rPr>
            <b/>
            <sz val="9"/>
            <rFont val="Tahoma"/>
            <family val="0"/>
          </rPr>
          <t>CDSMR:</t>
        </r>
        <r>
          <rPr>
            <sz val="9"/>
            <rFont val="Tahoma"/>
            <family val="0"/>
          </rPr>
          <t xml:space="preserve">
Trousse à pharmacie</t>
        </r>
      </text>
    </comment>
  </commentList>
</comments>
</file>

<file path=xl/comments2.xml><?xml version="1.0" encoding="utf-8"?>
<comments xmlns="http://schemas.openxmlformats.org/spreadsheetml/2006/main">
  <authors>
    <author>CDSMR</author>
  </authors>
  <commentList>
    <comment ref="C18" authorId="0">
      <text>
        <r>
          <rPr>
            <b/>
            <sz val="9"/>
            <rFont val="Tahoma"/>
            <family val="2"/>
          </rPr>
          <t>CDSMR:</t>
        </r>
        <r>
          <rPr>
            <sz val="9"/>
            <rFont val="Tahoma"/>
            <family val="2"/>
          </rPr>
          <t xml:space="preserve">
au lieu de 45 €</t>
        </r>
      </text>
    </comment>
    <comment ref="G18" authorId="0">
      <text>
        <r>
          <rPr>
            <b/>
            <sz val="9"/>
            <rFont val="Tahoma"/>
            <family val="2"/>
          </rPr>
          <t>CDSMR:</t>
        </r>
        <r>
          <rPr>
            <sz val="9"/>
            <rFont val="Tahoma"/>
            <family val="2"/>
          </rPr>
          <t xml:space="preserve">
au lieu de 45 €</t>
        </r>
      </text>
    </comment>
    <comment ref="K18" authorId="0">
      <text>
        <r>
          <rPr>
            <b/>
            <sz val="9"/>
            <rFont val="Tahoma"/>
            <family val="2"/>
          </rPr>
          <t>CDSMR:</t>
        </r>
        <r>
          <rPr>
            <sz val="9"/>
            <rFont val="Tahoma"/>
            <family val="2"/>
          </rPr>
          <t xml:space="preserve">
au lieu de 45 €</t>
        </r>
      </text>
    </comment>
    <comment ref="O18" authorId="0">
      <text>
        <r>
          <rPr>
            <b/>
            <sz val="9"/>
            <rFont val="Tahoma"/>
            <family val="2"/>
          </rPr>
          <t>CDSMR:</t>
        </r>
        <r>
          <rPr>
            <sz val="9"/>
            <rFont val="Tahoma"/>
            <family val="2"/>
          </rPr>
          <t xml:space="preserve">
au lieu de 45 €</t>
        </r>
      </text>
    </comment>
    <comment ref="C58" authorId="0">
      <text>
        <r>
          <rPr>
            <b/>
            <sz val="9"/>
            <rFont val="Tahoma"/>
            <family val="2"/>
          </rPr>
          <t>CDSMR:</t>
        </r>
        <r>
          <rPr>
            <sz val="9"/>
            <rFont val="Tahoma"/>
            <family val="2"/>
          </rPr>
          <t xml:space="preserve">
au lieu de 45 €</t>
        </r>
      </text>
    </comment>
    <comment ref="G58" authorId="0">
      <text>
        <r>
          <rPr>
            <b/>
            <sz val="9"/>
            <rFont val="Tahoma"/>
            <family val="2"/>
          </rPr>
          <t>CDSMR:</t>
        </r>
        <r>
          <rPr>
            <sz val="9"/>
            <rFont val="Tahoma"/>
            <family val="2"/>
          </rPr>
          <t xml:space="preserve">
au lieu de 45 €</t>
        </r>
      </text>
    </comment>
    <comment ref="K58" authorId="0">
      <text>
        <r>
          <rPr>
            <b/>
            <sz val="9"/>
            <rFont val="Tahoma"/>
            <family val="2"/>
          </rPr>
          <t>CDSMR:</t>
        </r>
        <r>
          <rPr>
            <sz val="9"/>
            <rFont val="Tahoma"/>
            <family val="2"/>
          </rPr>
          <t xml:space="preserve">
au lieu de 45 €</t>
        </r>
      </text>
    </comment>
  </commentList>
</comments>
</file>

<file path=xl/sharedStrings.xml><?xml version="1.0" encoding="utf-8"?>
<sst xmlns="http://schemas.openxmlformats.org/spreadsheetml/2006/main" count="1701" uniqueCount="569">
  <si>
    <t>5 jeux de palets Cadétel à 20 €</t>
  </si>
  <si>
    <t>Badges Individuel Fonte</t>
  </si>
  <si>
    <t>Référence</t>
  </si>
  <si>
    <t>siège administratif</t>
  </si>
  <si>
    <t>Refaire dans 5 ans</t>
  </si>
  <si>
    <t>Refaire dans 5 ans - 2019 / 2020</t>
  </si>
  <si>
    <t>NEC NP13LP</t>
  </si>
  <si>
    <t>ACER windows 7 travelmate</t>
  </si>
  <si>
    <t>garage</t>
  </si>
  <si>
    <t>Gigaset A510A</t>
  </si>
  <si>
    <t>Acer Aspire 5732z Windows 7 - 15,6 - 4GB</t>
  </si>
  <si>
    <t>Les Herbiers</t>
  </si>
  <si>
    <t>Canon EOS 350 D digital - ds126071</t>
  </si>
  <si>
    <t>Appareil photo numérique</t>
  </si>
  <si>
    <t>Acer XP - aspire 3610</t>
  </si>
  <si>
    <t xml:space="preserve">Sac beige </t>
  </si>
  <si>
    <t>garage - malle N°7</t>
  </si>
  <si>
    <t>inutilisable</t>
  </si>
  <si>
    <t>Sac rouge conseil général 85</t>
  </si>
  <si>
    <t>Malle pédagogique N°7</t>
  </si>
  <si>
    <t>SCX 3205 - samsung - achat à Boulanger</t>
  </si>
  <si>
    <t>Explications jeux format A5 - alexandre legrand</t>
  </si>
  <si>
    <t>Signalétique Coupe de France - alexandre legrand</t>
  </si>
  <si>
    <t>garage + club de Jallais</t>
  </si>
  <si>
    <t>transcend - 465 Go</t>
  </si>
  <si>
    <t>D-Line (ou approches équivalents) - squall</t>
  </si>
  <si>
    <t>D-Line (ou putters équivalents) - reef</t>
  </si>
  <si>
    <t xml:space="preserve">Pharmacie </t>
  </si>
  <si>
    <t xml:space="preserve">garage </t>
  </si>
  <si>
    <t>Disques - Disc golf - formation DG</t>
  </si>
  <si>
    <t>Disques - Disc golf - initiation</t>
  </si>
  <si>
    <t>Club RST tiffauges</t>
  </si>
  <si>
    <t>Baminton - volants</t>
  </si>
  <si>
    <t>cadétel</t>
  </si>
  <si>
    <t>Approches</t>
  </si>
  <si>
    <t>Disques - Disc golf - avec logo FNSMR</t>
  </si>
  <si>
    <t>DGA mach lite (3 rouge - 3 bleu)</t>
  </si>
  <si>
    <t>DGA mach lite (3 rouge)</t>
  </si>
  <si>
    <t>Driver</t>
  </si>
  <si>
    <t>FDFR 32</t>
  </si>
  <si>
    <t>Foyer Belloie sur somme</t>
  </si>
  <si>
    <t>Bureau vallée</t>
  </si>
  <si>
    <t>malles pédagogiques</t>
  </si>
  <si>
    <t>3 compartiments avec fermetures éclaires</t>
  </si>
  <si>
    <t>Esat Fontenay le Comte</t>
  </si>
  <si>
    <t>garage + malles pédagogiques</t>
  </si>
  <si>
    <t>gamme vert</t>
  </si>
  <si>
    <t>artisan Ste Lumine de Clisson</t>
  </si>
  <si>
    <t xml:space="preserve">garage - malles </t>
  </si>
  <si>
    <t>manque 1 ballon bleu</t>
  </si>
  <si>
    <t xml:space="preserve">ACER windows 8 </t>
  </si>
  <si>
    <t>CAT Les tilleuls</t>
  </si>
  <si>
    <t>2 garage + 8 AVM 85</t>
  </si>
  <si>
    <t>Décapro</t>
  </si>
  <si>
    <t>Sacs de rangement esat pour beach molkky</t>
  </si>
  <si>
    <t>garage + partenaires</t>
  </si>
  <si>
    <t>CRSMR</t>
  </si>
  <si>
    <t>2009</t>
  </si>
  <si>
    <t>Participation achat jeux de palets laiton</t>
  </si>
  <si>
    <t>Participation achat jeux de palets fonte</t>
  </si>
  <si>
    <t>audace 85 (39 L, 16 XL, 55 XXL)</t>
  </si>
  <si>
    <t>Coupe de France</t>
  </si>
  <si>
    <t>Cadétel</t>
  </si>
  <si>
    <t>2004</t>
  </si>
  <si>
    <t>Verres</t>
  </si>
  <si>
    <t>repro conseil</t>
  </si>
  <si>
    <t>19/02/2003</t>
  </si>
  <si>
    <t>Emmaeus</t>
  </si>
  <si>
    <t>2012</t>
  </si>
  <si>
    <t>avec Acer Aspire 5732z</t>
  </si>
  <si>
    <t>elements - 372 Go avec branchement sur secteur</t>
  </si>
  <si>
    <t xml:space="preserve">Disc - Golf - Corbeilles </t>
  </si>
  <si>
    <t>Livre - Documentation Revue EPS</t>
  </si>
  <si>
    <t xml:space="preserve">Informatique - Imprimante </t>
  </si>
  <si>
    <t>Livre - Brochures Jeux sportifs trad. FNSMR (2000 exemplaires - A4 ouvert)</t>
  </si>
  <si>
    <t>graphie studio</t>
  </si>
  <si>
    <t>AMD athlon XP</t>
  </si>
  <si>
    <t>Thématique</t>
  </si>
  <si>
    <t>Informatique</t>
  </si>
  <si>
    <t>Ordinateur portable (Micro clic)</t>
  </si>
  <si>
    <t>Vidéo PROJECTEUR</t>
  </si>
  <si>
    <t>Ordinateur portable remplacement (Micro clic)</t>
  </si>
  <si>
    <t>Ordinateur comptabilité (poste fixe)</t>
  </si>
  <si>
    <t>2010</t>
  </si>
  <si>
    <t>Divers</t>
  </si>
  <si>
    <t>Documentation</t>
  </si>
  <si>
    <t>Livre - jeux traditionnels - Falsab</t>
  </si>
  <si>
    <t>palet 2000 - les jeux populaires d'Irlande</t>
  </si>
  <si>
    <t>lesneven 2001 - les quilles de Bretagne</t>
  </si>
  <si>
    <t>Inventaire général des jeux</t>
  </si>
  <si>
    <t>jeux d'Europe</t>
  </si>
  <si>
    <t>inventaire des jeux trad. de Bretagne - saison 2006</t>
  </si>
  <si>
    <t>saison 2007 boule de fort et nantaises - collectage</t>
  </si>
  <si>
    <t>Guide annuaire des principaux jeux trad. de Bretagne</t>
  </si>
  <si>
    <t>Livre - les jeux populaires - éclipse et renaissance - J-Jacques BARREAU et Guy JAOUEN</t>
  </si>
  <si>
    <t>Des traditions aux régions de l'Europe de demain</t>
  </si>
  <si>
    <t xml:space="preserve">Livre - traditional Sport and Games </t>
  </si>
  <si>
    <t>Tafisa magazine</t>
  </si>
  <si>
    <t>2008</t>
  </si>
  <si>
    <t>Magazine - Quille de huit</t>
  </si>
  <si>
    <t>55ème championnat de France ind.</t>
  </si>
  <si>
    <t>2005</t>
  </si>
  <si>
    <t>Magazine - Ballon au poing</t>
  </si>
  <si>
    <t>Picardie</t>
  </si>
  <si>
    <t>Livre - les jeux bretons - François de Beaulieu - Hervé Ronné</t>
  </si>
  <si>
    <t>éditions Ouest France</t>
  </si>
  <si>
    <t>2006</t>
  </si>
  <si>
    <t>2007</t>
  </si>
  <si>
    <t>2002</t>
  </si>
  <si>
    <t>Livre - Juegos tradicionales y patrimonio cultural europeo : los bolos</t>
  </si>
  <si>
    <t>Livre - créer et gérer son association</t>
  </si>
  <si>
    <t>associations mode d'emploi</t>
  </si>
  <si>
    <t>2003</t>
  </si>
  <si>
    <t>Livre - Les jeux de palets</t>
  </si>
  <si>
    <t>Musée de Bretagne</t>
  </si>
  <si>
    <t>1983</t>
  </si>
  <si>
    <t>Livre - Sport boules à l'école</t>
  </si>
  <si>
    <t>EPS - Revue - essai de réponses</t>
  </si>
  <si>
    <t>2000</t>
  </si>
  <si>
    <t>Livre - Les jeux du patrimoine - tradition et culture</t>
  </si>
  <si>
    <t>1989</t>
  </si>
  <si>
    <t>Livre - JOA - Giochi tradizionali in valle d'aosta</t>
  </si>
  <si>
    <t>Livre italien</t>
  </si>
  <si>
    <t>DVD - juegos y deportes autoctonos tradicionales</t>
  </si>
  <si>
    <t xml:space="preserve">DVD </t>
  </si>
  <si>
    <t>Livre - Jeux d'hier et d'avant-hier dans le Nord Pas de Calais - Luc Delporte - Presses d'Angrienne</t>
  </si>
  <si>
    <t>Livre - Lo Palet - Gioco valdostano e delle Terre europee</t>
  </si>
  <si>
    <t>Pierino Daudry</t>
  </si>
  <si>
    <t>Livre - Jeux traditionnels et société EUROPA</t>
  </si>
  <si>
    <t>Edition cultura 2000</t>
  </si>
  <si>
    <t>Classeur bleu - croquis dessins de palet</t>
  </si>
  <si>
    <t>Livre - Les jeux traditionnels en Europe</t>
  </si>
  <si>
    <t>Editions Confédération FALSAB</t>
  </si>
  <si>
    <t>1999</t>
  </si>
  <si>
    <t>Communication</t>
  </si>
  <si>
    <t xml:space="preserve">Banderoles rurathlon </t>
  </si>
  <si>
    <t>Administratif</t>
  </si>
  <si>
    <t>Cartes de visites</t>
  </si>
  <si>
    <t>Badminton</t>
  </si>
  <si>
    <t>Raquettes speedminton</t>
  </si>
  <si>
    <t>Modèle décathlon</t>
  </si>
  <si>
    <t>Dérouleurs explication SMR et Palet</t>
  </si>
  <si>
    <t>printpascher</t>
  </si>
  <si>
    <t>Housse de rangement</t>
  </si>
  <si>
    <t>Ordinateur</t>
  </si>
  <si>
    <t>Disc golf</t>
  </si>
  <si>
    <t>Pharmacie</t>
  </si>
  <si>
    <t>Dell pack office</t>
  </si>
  <si>
    <t>Ordinateur CVDP</t>
  </si>
  <si>
    <t>Vidéo projecteur</t>
  </si>
  <si>
    <t>Lampe vidéo projecteur</t>
  </si>
  <si>
    <t>Lampe vidéoprojecteur</t>
  </si>
  <si>
    <t>Panneaux explication jeux format A5</t>
  </si>
  <si>
    <t>Panneaux signalétique + règlement de palet version 2009</t>
  </si>
  <si>
    <t xml:space="preserve">Disque dur externe </t>
  </si>
  <si>
    <t>Ordinateur microclic</t>
  </si>
  <si>
    <t>Ordinateur leclerc (Kévin Girard)</t>
  </si>
  <si>
    <t>Gigaset C620</t>
  </si>
  <si>
    <t xml:space="preserve">Tableau paperboard </t>
  </si>
  <si>
    <t>Téléphone sans fil - fixe - répondeur</t>
  </si>
  <si>
    <t>Photocopieurs</t>
  </si>
  <si>
    <t>X banneur dérouleurs print pas cher</t>
  </si>
  <si>
    <t>Achat micro sono</t>
  </si>
  <si>
    <t>TV Vendée - séquences 2015</t>
  </si>
  <si>
    <t>Impression baches vendespace</t>
  </si>
  <si>
    <t>123 IMPRIM</t>
  </si>
  <si>
    <t>Tampon CRSMR changement adresse</t>
  </si>
  <si>
    <t>Exposition coupe de France</t>
  </si>
  <si>
    <t>Tee shirt Audace 85 avec nouveau logo SMR</t>
  </si>
  <si>
    <t>Faber France cf modèle FNSMR</t>
  </si>
  <si>
    <t>vitabri.com</t>
  </si>
  <si>
    <t>boulanger</t>
  </si>
  <si>
    <t>Sono</t>
  </si>
  <si>
    <t>amazon.fr</t>
  </si>
  <si>
    <t>Panneaux pvc manifestations</t>
  </si>
  <si>
    <t>Livret de règlement palet (8000 ex.format poche)- 900 € sur 650 ex.</t>
  </si>
  <si>
    <t>Plaquettes palet</t>
  </si>
  <si>
    <t>Lattes casual sport</t>
  </si>
  <si>
    <t>Piquets électrique - délimitation espace de jeux</t>
  </si>
  <si>
    <t>Matériels</t>
  </si>
  <si>
    <t xml:space="preserve">Marque sol numérotation </t>
  </si>
  <si>
    <t xml:space="preserve">Matériels </t>
  </si>
  <si>
    <t>Restauration</t>
  </si>
  <si>
    <t>Molkky</t>
  </si>
  <si>
    <t>2006 à 2016</t>
  </si>
  <si>
    <t>Palet laiton pour les animations - boite de 12 palets</t>
  </si>
  <si>
    <t>Boites BLEU Cadétel</t>
  </si>
  <si>
    <t>Palet laiton pour les animations ou vente à 10 € - boite de 12 palets</t>
  </si>
  <si>
    <t>Boites ROUGE Cadétel</t>
  </si>
  <si>
    <t>Boite Verte Cadétel</t>
  </si>
  <si>
    <t>Palet fonte pour les animations - boite de 12 palets - 6 B et 6 R et 1 maître</t>
  </si>
  <si>
    <t>Boites Cadétel</t>
  </si>
  <si>
    <t>Palet fonte pour les animations - boite de 10 palets - 5 V et 6 R et 1 maître</t>
  </si>
  <si>
    <t>Conseil Départemental 85</t>
  </si>
  <si>
    <t>Coupes du Conseil Départemental - Cf Carton du Conseil Dptal 85</t>
  </si>
  <si>
    <t>Sacs à dos Conseil Dptal 85</t>
  </si>
  <si>
    <t>Tour de cou</t>
  </si>
  <si>
    <t>Lecteur DVD externe avec port USB</t>
  </si>
  <si>
    <t>Tickets tombola - 2001 à 2500 et 3751 à 4000</t>
  </si>
  <si>
    <t>4 XXL - 2 XL -et 1 sweat L</t>
  </si>
  <si>
    <t>1 XXL - 4 XL - 2 L - 5 M</t>
  </si>
  <si>
    <t>1 XXL - 4 XL - 1 L</t>
  </si>
  <si>
    <t xml:space="preserve">Sweat beige avec ancien logo FNSMR </t>
  </si>
  <si>
    <t>Veste zippée avec ancien logo FNSMR</t>
  </si>
  <si>
    <t>2 l</t>
  </si>
  <si>
    <t>Baches manifestations ANNONCE date Vendéspace 2016</t>
  </si>
  <si>
    <t>Appellation / Type de produit</t>
  </si>
  <si>
    <t>Flammes palet printpascher + 2 pieds</t>
  </si>
  <si>
    <t>faber France par la FNSMR</t>
  </si>
  <si>
    <r>
      <t xml:space="preserve">Banderoles </t>
    </r>
    <r>
      <rPr>
        <sz val="10"/>
        <color indexed="10"/>
        <rFont val="Arial"/>
        <family val="2"/>
      </rPr>
      <t>(1,50 m sur 0,50 m)</t>
    </r>
  </si>
  <si>
    <t>Flammes molkky (modèle FSNMR)</t>
  </si>
  <si>
    <t>Flammes palet + 4 pieds (modèle FNSMR) - 4 m</t>
  </si>
  <si>
    <t xml:space="preserve">Flammes molkky printpascher (modèle plume) - </t>
  </si>
  <si>
    <t>Plaques de palet - plomb</t>
  </si>
  <si>
    <t>Malle Jeux traditionnels</t>
  </si>
  <si>
    <t>Sac décathlon en 3 volumes</t>
  </si>
  <si>
    <t>Malle pédagogique en circulation</t>
  </si>
  <si>
    <t>Pack 1 : UGSEL 85</t>
  </si>
  <si>
    <t>Pack 2 : Familles Rurales 85</t>
  </si>
  <si>
    <t>5 Sacs rouges ESAT</t>
  </si>
  <si>
    <t>5 Sacs verts ESAT</t>
  </si>
  <si>
    <t>5 Sacs oranges ESAT</t>
  </si>
  <si>
    <t>Lancement : 10 septembre 2014</t>
  </si>
  <si>
    <t>Lancement : 20 mars 2015</t>
  </si>
  <si>
    <t>Lancement : 7 avril 2015</t>
  </si>
  <si>
    <t>pas de caution - perte/casse = écoles</t>
  </si>
  <si>
    <t>500 € caution - perte / casse = locataire</t>
  </si>
  <si>
    <t>Payé saison 2013/2014 - CDSMR 85</t>
  </si>
  <si>
    <t>Non payé - saison 2014/ 2015 - CDSMR 85</t>
  </si>
  <si>
    <t>Nom</t>
  </si>
  <si>
    <t>Qté</t>
  </si>
  <si>
    <t>P.U TTC</t>
  </si>
  <si>
    <t>Prix TOTAL</t>
  </si>
  <si>
    <t>Support de rangement</t>
  </si>
  <si>
    <t>Support de rangement (5 sacs)</t>
  </si>
  <si>
    <t>Jeux de palets</t>
  </si>
  <si>
    <t xml:space="preserve"> Plaque (échanges)</t>
  </si>
  <si>
    <t>Housses</t>
  </si>
  <si>
    <t>Palaiton</t>
  </si>
  <si>
    <t>Jeu fonte</t>
  </si>
  <si>
    <t>Planche bois</t>
  </si>
  <si>
    <t>Jeu fonte sur bois</t>
  </si>
  <si>
    <t>1 range palets / plumtroi</t>
  </si>
  <si>
    <t>Assiettes picardes</t>
  </si>
  <si>
    <t>Soflo</t>
  </si>
  <si>
    <t>Moquette</t>
  </si>
  <si>
    <t>Jeux de quilles</t>
  </si>
  <si>
    <t>Molkky de luxe</t>
  </si>
  <si>
    <t>Quilles au maillet</t>
  </si>
  <si>
    <t>tapis</t>
  </si>
  <si>
    <t xml:space="preserve">Jeux de Boules </t>
  </si>
  <si>
    <t>Boules boultenn</t>
  </si>
  <si>
    <t>Boules bretonnes</t>
  </si>
  <si>
    <t>Boules trou du chat</t>
  </si>
  <si>
    <t>billot en bois boultenn</t>
  </si>
  <si>
    <t>support trou du chat</t>
  </si>
  <si>
    <t>Billes</t>
  </si>
  <si>
    <t>Pédagogie</t>
  </si>
  <si>
    <t xml:space="preserve">Fiches Jeux </t>
  </si>
  <si>
    <t>Dossiers d'accompagnement cycles etc.</t>
  </si>
  <si>
    <t>Livret règlement</t>
  </si>
  <si>
    <t>Brochure Jeux Sportifs Traditionnels</t>
  </si>
  <si>
    <t>Coût TOTAL (1 malle)</t>
  </si>
  <si>
    <t>Facture cadétel</t>
  </si>
  <si>
    <t>Recettes possibles :</t>
  </si>
  <si>
    <t xml:space="preserve">Participation partenaire - 20 € </t>
  </si>
  <si>
    <t>Prix partenaire - 30 € (20 € pour le CD 85 par structure)</t>
  </si>
  <si>
    <t>Participation formation</t>
  </si>
  <si>
    <t>Remise ou avantage partenariat cadétel</t>
  </si>
  <si>
    <t>5 Sacs roses ESAT</t>
  </si>
  <si>
    <t>5 Sacs multicolores ESAT</t>
  </si>
  <si>
    <t>Lancement :  septembre 2015</t>
  </si>
  <si>
    <t>500 € de caution - perte/casse = ?</t>
  </si>
  <si>
    <t>Pack 4 : CDSMR 85</t>
  </si>
  <si>
    <t>Pack 7 : CDSMR 49 (propriétaire)</t>
  </si>
  <si>
    <t>PF</t>
  </si>
  <si>
    <t>PFB</t>
  </si>
  <si>
    <t>PL</t>
  </si>
  <si>
    <t>AP</t>
  </si>
  <si>
    <t>SFLO</t>
  </si>
  <si>
    <t>MKY</t>
  </si>
  <si>
    <t>QM</t>
  </si>
  <si>
    <t>BLB</t>
  </si>
  <si>
    <t>Palets</t>
  </si>
  <si>
    <t>Quilles</t>
  </si>
  <si>
    <t>SUPPORT</t>
  </si>
  <si>
    <t>Boules et billes</t>
  </si>
  <si>
    <t>PALETS : 5 jeux + 5 coffrets par jeux + 3 plaques
-1 jeu de palets en fonte sur plaque de plomb : 12 palets (6 bleus + 6 rouges) et 1 « maître »
-1 jeu de palets en laiton sur plaque de plomb : 12 palets + 1 « maître »
-1 jeu de palets en fonte sur planche de bois : 12 palets + 1 maître
-1 jeu de palets de soflo : 12 palets en bois + 1 maître 
- 14 assiettes picardes 
-2 plaques de plomb (0,45 cm x 0,45 cm * 0.9 cm) + 2 housses plaques en plomb &gt; 20 kg la plaque
-1 planche de bois (0,70 cm x 0,70 cm * 3 cm) 
-4 carrés de moquettes (dessous de plaques)
QUILLES : 2 jeux
-1 jeu de quilles au maillet : 6 quilles (3x50 cm de haut + 3x55 cm de haut) + 3 maillets + sac de rangement &gt; 7 kg
-1 jeu de mölkky : 12 quilles en bois (numérotées de 1 à 12) + 1 mölkky + 1 housse de rangement ou caisse 
BILLES :
- sachet de billes (minimum : 15 + 4 de couleurs différentes
- 2 tapis moquette pour les jeux du ring (80 * 80 cm) et triangle (1.20 * 1.20 cm) 
BOULES : 3 jeux 
-1 Boultenn : 6 boules en bois + 1 billot en bois (Dimension &gt; 60 * 20 * 10 cm) + housse de rangement boules
-1 trou du chat : 2 boules en bois + 1 support de jeu (Dimension &gt; 40 * 25* 15 cm)  
-1 Boule bretonne : 12 boules synthétiques (2 couleurs différentes) + 1 maître + housse de rangement des boules – 3 sacs 
AUTRES SUPPORTS :
1 classeur avec l'ensemble des fiches techniques (1 brochure JST, cycles EPS, documents accompagnement etc.)</t>
  </si>
  <si>
    <t>Pack 5 : CRSMR Pdl</t>
  </si>
  <si>
    <t xml:space="preserve">Support de rangement </t>
  </si>
  <si>
    <t>Lancement : avril 2015 - prêt divers</t>
  </si>
  <si>
    <t>Pack 3 : Idéasport 49 (CD Handisport / Sport Adapté 49)</t>
  </si>
  <si>
    <t>valise décathlon (si besoin 2ème malle UGSEL 85)</t>
  </si>
  <si>
    <t>Pack 6 : CRSMR Pdl</t>
  </si>
  <si>
    <t>Lancement : 2015</t>
  </si>
  <si>
    <t>Payé - par le CDSMR 49</t>
  </si>
  <si>
    <t>Payé saison 2013/2014 - payé par le CRSMR Pdl</t>
  </si>
  <si>
    <t>achat 14 mars 2016</t>
  </si>
  <si>
    <t>Lancement : idem</t>
  </si>
  <si>
    <t>Prix location : 
20 € pour le CDSA ou CDH 85
50 € clubs adhérents / partenaires
100 € autres</t>
  </si>
  <si>
    <t xml:space="preserve">Participation partenaire : 20 € </t>
  </si>
  <si>
    <t xml:space="preserve">Partenariat Ugsel 85 </t>
  </si>
  <si>
    <t>Sac ESAT Les Tilleuls - couleurs orange</t>
  </si>
  <si>
    <t>Partenariat Familles Rurales 85</t>
  </si>
  <si>
    <t>Sac ESAT Les Tilleuls - couleurs rouge</t>
  </si>
  <si>
    <t>Partenariat Ideasport 49</t>
  </si>
  <si>
    <t>Sac ESAT Les Tilleuls - couleurs vert</t>
  </si>
  <si>
    <t>Sac ESAT Les Tilleuls - couleurs rose</t>
  </si>
  <si>
    <t xml:space="preserve">CRSMR Rose </t>
  </si>
  <si>
    <t xml:space="preserve">CRSMR Multicolore </t>
  </si>
  <si>
    <t>Sac ESAT Les Tilleuls - couleurs multicolore</t>
  </si>
  <si>
    <t>Jeux traditionnels</t>
  </si>
  <si>
    <t>Tapis de quilles au maillet</t>
  </si>
  <si>
    <t>Boules triplette</t>
  </si>
  <si>
    <t>Javelots sur cible</t>
  </si>
  <si>
    <t>Quille au maillet (6 quilles + 3 lanceurs / maillet)</t>
  </si>
  <si>
    <t>Quille - modèle rampeau l'astarac (6 quilles + 2 lanceurs)</t>
  </si>
  <si>
    <t xml:space="preserve">Boultenn (billot/support) </t>
  </si>
  <si>
    <t>Quilles de Brocéliande (2 lanceurs + 9 quilles)</t>
  </si>
  <si>
    <t>La Minche (1 quille + palets)</t>
  </si>
  <si>
    <t>Boules en bois</t>
  </si>
  <si>
    <t>Sac mallette pédagogique décathlon</t>
  </si>
  <si>
    <t>Billes - 1 jeu mini pétanque</t>
  </si>
  <si>
    <t xml:space="preserve">1 soflo </t>
  </si>
  <si>
    <t>1 feetball</t>
  </si>
  <si>
    <t>support bois boultenn + trou du chat</t>
  </si>
  <si>
    <t>Gros palets du 49</t>
  </si>
  <si>
    <t>75 jeux palets laiton</t>
  </si>
  <si>
    <t>165 jeux de palets fonte</t>
  </si>
  <si>
    <t>Jeux pour malle pédagogiques</t>
  </si>
  <si>
    <t>Jeux pour malle pédagogique Familles Rurales 85 - sacs rouges</t>
  </si>
  <si>
    <t>Jeux pour malle pédagogique UGSEL 85 - sacs verts</t>
  </si>
  <si>
    <t>CSDMR 85</t>
  </si>
  <si>
    <t>Jeux pour malle pédagogique</t>
  </si>
  <si>
    <t xml:space="preserve">Jeux pour malle pédagogique </t>
  </si>
  <si>
    <t xml:space="preserve">Assiettes picardes </t>
  </si>
  <si>
    <t>Palet laiton - anciens jeux (boites bleu 12 palets)</t>
  </si>
  <si>
    <t>Palet laiton - anciens jeux (boites rouge 12 palets)</t>
  </si>
  <si>
    <t>Palet laiton - anciens jeux (boite verte 12 palets)</t>
  </si>
  <si>
    <t>Palet fonte - anciens jeux (complet 12 palets + maitre R et B)</t>
  </si>
  <si>
    <t>Palet fonte - anciens jeux (incomplet 5 palets V et 5 palets R)</t>
  </si>
  <si>
    <t>Molkky (complet) - manque pour 1 jeu le N°9</t>
  </si>
  <si>
    <t>Palet fonte</t>
  </si>
  <si>
    <t>Palet laiton</t>
  </si>
  <si>
    <t>CVDP</t>
  </si>
  <si>
    <t>Imprimante couleur</t>
  </si>
  <si>
    <t>???</t>
  </si>
  <si>
    <t>Yvon Meunier</t>
  </si>
  <si>
    <t>Feuilles de matchs (besoin 340 par an)</t>
  </si>
  <si>
    <t>vistaprint</t>
  </si>
  <si>
    <t>Bernard Coutaud</t>
  </si>
  <si>
    <t xml:space="preserve">Livret de règlement palet </t>
  </si>
  <si>
    <t>cf facture 2014</t>
  </si>
  <si>
    <t>valeur 
à ce jour</t>
  </si>
  <si>
    <t>valeur 
Achat</t>
  </si>
  <si>
    <t>Date 
Achat</t>
  </si>
  <si>
    <t>Appartient 
à</t>
  </si>
  <si>
    <t>Lieu 
de stockage</t>
  </si>
  <si>
    <t>CDSMR 49</t>
  </si>
  <si>
    <t>Vetement</t>
  </si>
  <si>
    <t>Date mise à jour :</t>
  </si>
  <si>
    <t xml:space="preserve">Inventaire matériel : </t>
  </si>
  <si>
    <t>Qui ?</t>
  </si>
  <si>
    <t>Jean-Philippe SIMON</t>
  </si>
  <si>
    <t>quantité
à l'achat</t>
  </si>
  <si>
    <t>quantité
à ce jour</t>
  </si>
  <si>
    <t>CD85 - CRSMR PdL - Commissions de palet CVDP et CRPL</t>
  </si>
  <si>
    <t>CD85</t>
  </si>
  <si>
    <t>Nom de domaine CD85.com</t>
  </si>
  <si>
    <t>Tampon CD85 changement adresse</t>
  </si>
  <si>
    <t>Tampon CD85 / CRSMR</t>
  </si>
  <si>
    <t>Tee shirt CD85 avec ancien logo SMR + CMO</t>
  </si>
  <si>
    <t>Tee shirt CD85 avec ancien logo SMR + logo Cadétel</t>
  </si>
  <si>
    <t>Nom de domaine CD85 OVH</t>
  </si>
  <si>
    <t>CD85 / CRSMR</t>
  </si>
  <si>
    <t>néant</t>
  </si>
  <si>
    <t xml:space="preserve">OVH </t>
  </si>
  <si>
    <t>Remarques / 
Reste à rembourser</t>
  </si>
  <si>
    <t>Patrick Charon</t>
  </si>
  <si>
    <t>Siège administratif :</t>
  </si>
  <si>
    <t>202 bd Aristide Briand - 85004 La Roche sur Yon</t>
  </si>
  <si>
    <t>Rubrique :</t>
  </si>
  <si>
    <t>Malle Jeux Trad</t>
  </si>
  <si>
    <t>Palet laiton / Palet fonte</t>
  </si>
  <si>
    <t>Fonctionnement</t>
  </si>
  <si>
    <t>Activités</t>
  </si>
  <si>
    <t>Autres</t>
  </si>
  <si>
    <t>archives</t>
  </si>
  <si>
    <t>GIFI</t>
  </si>
  <si>
    <t>archives / usagés</t>
  </si>
  <si>
    <t>5 cartons de 250 ex, 1 carton à 225 ex,
 1 carton à 150 ex.</t>
  </si>
  <si>
    <t>Démarche inscription des jeux 
et sports trad. auprès de l'unesco</t>
  </si>
  <si>
    <t xml:space="preserve">Date </t>
  </si>
  <si>
    <t>sortie</t>
  </si>
  <si>
    <t>retour</t>
  </si>
  <si>
    <t>Transmis par :</t>
  </si>
  <si>
    <t>(interne)</t>
  </si>
  <si>
    <t>Pour Qui ?</t>
  </si>
  <si>
    <t>Nom / Prénom</t>
  </si>
  <si>
    <t>Matériel emprunté</t>
  </si>
  <si>
    <t xml:space="preserve">Remarques / </t>
  </si>
  <si>
    <t>facturation etc.</t>
  </si>
  <si>
    <t>Nom / Prénom (si autre)</t>
  </si>
  <si>
    <t>Caution reçue : OUI – NON</t>
  </si>
  <si>
    <t>Facturation : OUI – NON</t>
  </si>
  <si>
    <t>Perte / casse :</t>
  </si>
  <si>
    <t>Retour</t>
  </si>
  <si>
    <t>Lycée Bel Air 
Lucie GATTEAU</t>
  </si>
  <si>
    <t>Malle pédagogique ROSE</t>
  </si>
  <si>
    <t>Contact tél. / email</t>
  </si>
  <si>
    <t>lucie.gatteau@educagri.fr 
06.43.85.69.41</t>
  </si>
  <si>
    <t>Retour Transmis par :</t>
  </si>
  <si>
    <t>Yves Marie GIRARDEAU</t>
  </si>
  <si>
    <t>2 flammes palet + 2 socles gris</t>
  </si>
  <si>
    <t>Patrick Charon (AG FNSMR)</t>
  </si>
  <si>
    <t>2 flammes SMR + 2 socles</t>
  </si>
  <si>
    <t>Suivi matériels - saison 2016 2017 :</t>
  </si>
  <si>
    <t>Suivi matériels - saison 2017 2018 :</t>
  </si>
  <si>
    <t>Sweats CVDP rouge</t>
  </si>
  <si>
    <t xml:space="preserve">récupérer les tailles </t>
  </si>
  <si>
    <t>Affiches concours</t>
  </si>
  <si>
    <t>Licence</t>
  </si>
  <si>
    <t>Carton licences palet vierges</t>
  </si>
  <si>
    <t>Jean-Claude Sciaudeau</t>
  </si>
  <si>
    <t xml:space="preserve">archives </t>
  </si>
  <si>
    <t>Alexandre La Grand</t>
  </si>
  <si>
    <t>Panneaux explication disc golf (modèle plaquette FNSMR)</t>
  </si>
  <si>
    <t>Récompenses</t>
  </si>
  <si>
    <t>Carnets consommation CVDP Championnat</t>
  </si>
  <si>
    <t>Carnets consommation CVDP Coupes / Challenge</t>
  </si>
  <si>
    <t>90 m Cables HDMi</t>
  </si>
  <si>
    <t>3 Splitters 1*4 HDMi + alimentation</t>
  </si>
  <si>
    <t>2 Splitters 3*1 HDMi</t>
  </si>
  <si>
    <t>Hélène Guérineau</t>
  </si>
  <si>
    <t>Photocopieur portable</t>
  </si>
  <si>
    <t>Eric Rautureau</t>
  </si>
  <si>
    <t>Massicot</t>
  </si>
  <si>
    <t>xrexel smartcut A100</t>
  </si>
  <si>
    <t>Siège administratif</t>
  </si>
  <si>
    <t>Valise accessoires</t>
  </si>
  <si>
    <t>Robert Delahais</t>
  </si>
  <si>
    <t>Borne wifi</t>
  </si>
  <si>
    <t>Louis-Marie Chardonneau</t>
  </si>
  <si>
    <t>Banderoles finales + panneaux pvc</t>
  </si>
  <si>
    <t>Denis Paboeuf</t>
  </si>
  <si>
    <t>Boites rouges retour de scores (cf modèle bricolage)</t>
  </si>
  <si>
    <t>Guy Guillet</t>
  </si>
  <si>
    <t>Boites oranges retour de scores (cf modèle bricolage - petit modèle)</t>
  </si>
  <si>
    <t>Bricodépot</t>
  </si>
  <si>
    <t>Boites blanches / transparentes retour de scores</t>
  </si>
  <si>
    <t xml:space="preserve">Seaux bleus </t>
  </si>
  <si>
    <t>Présentoir plaquettes (1m50 sur 0,30 cm)</t>
  </si>
  <si>
    <t>leboncoin.fr</t>
  </si>
  <si>
    <t>Mobilier</t>
  </si>
  <si>
    <t>Bureau à roulette - porte document</t>
  </si>
  <si>
    <t>ddjs 85</t>
  </si>
  <si>
    <t>Gratuit</t>
  </si>
  <si>
    <t>Bureau - porte document</t>
  </si>
  <si>
    <t>Chaise de bureau Eric</t>
  </si>
  <si>
    <t>But</t>
  </si>
  <si>
    <t xml:space="preserve">Bureau de travail </t>
  </si>
  <si>
    <t>Chaise de bureau sur roulette</t>
  </si>
  <si>
    <t>Habitat et développement</t>
  </si>
  <si>
    <t xml:space="preserve">2 Chaises pliantes de bureau </t>
  </si>
  <si>
    <t>Portes documents</t>
  </si>
  <si>
    <t>CCT talmont</t>
  </si>
  <si>
    <t>Bureau de travail - avec étagères</t>
  </si>
  <si>
    <t>Porte document sur roulette</t>
  </si>
  <si>
    <t>Armoire - 0,60 m sur 1,80 m</t>
  </si>
  <si>
    <t>Tables pliantes - 0,90 m sur 2 m</t>
  </si>
  <si>
    <t>Siège administratif et garage</t>
  </si>
  <si>
    <t>Rouleaux de moquettes (1,50 m L et variable en longueur)</t>
  </si>
  <si>
    <t xml:space="preserve">Sacs de rangement esat pour malles pédagogiques </t>
  </si>
  <si>
    <t>utilisés pour les malles</t>
  </si>
  <si>
    <t>utilisés par l'AVM 85</t>
  </si>
  <si>
    <t>voir quantité par les malles</t>
  </si>
  <si>
    <t xml:space="preserve">Bouilloire </t>
  </si>
  <si>
    <t>Marque bien Vu</t>
  </si>
  <si>
    <t>Siège administratf</t>
  </si>
  <si>
    <t>1 Bouilloire cassée</t>
  </si>
  <si>
    <t>Super strip bandes thermoreliure</t>
  </si>
  <si>
    <t>powis parker fastback</t>
  </si>
  <si>
    <t>Badges Coupe de France - 1 à 320</t>
  </si>
  <si>
    <t>Badges double attache - 50 * 90 mm Bureau Vallée</t>
  </si>
  <si>
    <t>Caisses plastiques blanches transparentes</t>
  </si>
  <si>
    <t>Clé usb blanche</t>
  </si>
  <si>
    <t>Clé usb noire cordon CMO</t>
  </si>
  <si>
    <t>Tampon SMR carré (pouvant servir licences)</t>
  </si>
  <si>
    <t xml:space="preserve">Carnets consommation SMR - bleu </t>
  </si>
  <si>
    <t>Imprimerie jauffrit</t>
  </si>
  <si>
    <t>fin prévue en 2017 (finales palet)</t>
  </si>
  <si>
    <t>Tickets 1 souche - orange</t>
  </si>
  <si>
    <t>fin prévue en 2017 (30 ans palet)</t>
  </si>
  <si>
    <t>Cartouche imprimante samsung 3205</t>
  </si>
  <si>
    <t>mlt d1042s black bureau vallée alternative eco</t>
  </si>
  <si>
    <t>archives - jetées</t>
  </si>
  <si>
    <t>Flammes SMR  + 4 pieds</t>
  </si>
  <si>
    <t>FNSMR</t>
  </si>
  <si>
    <t>CD85/CR/CD49</t>
  </si>
  <si>
    <t>manque 2 pieds et 1 flamme incomplète</t>
  </si>
  <si>
    <t xml:space="preserve">Tente - 3m par 3m + 3 baches murales </t>
  </si>
  <si>
    <t>Plaquettes Disc golf</t>
  </si>
  <si>
    <t>fnsmr</t>
  </si>
  <si>
    <t>Tour de cou avec étiquette "Organisation" ou "Sport en Milieu Rural"</t>
  </si>
  <si>
    <t>Conseil Départemental 85 et autres</t>
  </si>
  <si>
    <t>sac bleu groupama</t>
  </si>
  <si>
    <t>cf CRSMR</t>
  </si>
  <si>
    <t>usagée</t>
  </si>
  <si>
    <t>2016</t>
  </si>
  <si>
    <t>Connaissance des dossiers</t>
  </si>
  <si>
    <t>Artisan La Gacilly (35)</t>
  </si>
  <si>
    <t>sac rouge conseil général</t>
  </si>
  <si>
    <t>La Grenouille  + palets</t>
  </si>
  <si>
    <t>La Grenouille + palets</t>
  </si>
  <si>
    <t>Sigles :</t>
  </si>
  <si>
    <t>Palet Fonte</t>
  </si>
  <si>
    <t>Palet Fonte Bois</t>
  </si>
  <si>
    <t>Palet Laiton</t>
  </si>
  <si>
    <t>Quilles au Maillet</t>
  </si>
  <si>
    <t>Support (billot, trou du chat)</t>
  </si>
  <si>
    <t>Casual sport</t>
  </si>
  <si>
    <t xml:space="preserve">Sièges pliables </t>
  </si>
  <si>
    <t>Terrains beach molkky (4 + bandes rouges)</t>
  </si>
  <si>
    <t>partenariat cadétel</t>
  </si>
  <si>
    <t>à mettre à jour régulièrement</t>
  </si>
  <si>
    <r>
      <t xml:space="preserve">Facturation : </t>
    </r>
    <r>
      <rPr>
        <b/>
        <sz val="11"/>
        <rFont val="Calibri"/>
        <family val="2"/>
      </rPr>
      <t>OUI</t>
    </r>
    <r>
      <rPr>
        <sz val="11"/>
        <rFont val="Calibri"/>
        <family val="2"/>
      </rPr>
      <t xml:space="preserve"> – NON</t>
    </r>
  </si>
  <si>
    <t>Molkky (complet) - neuf</t>
  </si>
  <si>
    <t xml:space="preserve">Molkky pour les animations </t>
  </si>
  <si>
    <t>Tactic - cadétel</t>
  </si>
  <si>
    <t>partenariat cadétel / tactic</t>
  </si>
  <si>
    <t>Ecran géant sans pied - 2 m sur 2 m</t>
  </si>
  <si>
    <t>Tél. portable sfr</t>
  </si>
  <si>
    <t>2011</t>
  </si>
  <si>
    <t>Gondoles - étagères</t>
  </si>
  <si>
    <t xml:space="preserve">8 portants - 12 étagères </t>
  </si>
  <si>
    <t>Pendule</t>
  </si>
  <si>
    <t>Portes documents - présentoir vertical - format A4 - en plastique</t>
  </si>
  <si>
    <t xml:space="preserve">Boite - colis postal envoi en collissimo </t>
  </si>
  <si>
    <t>Balais</t>
  </si>
  <si>
    <t>Rateaux</t>
  </si>
  <si>
    <t>Armoire - 1,20 m sur 2 m avec 10 étagères coulissantes</t>
  </si>
  <si>
    <t>Sacs avec scotch, marqueurs, crayons etc.</t>
  </si>
  <si>
    <t>Caisse plastique - archives compta 2001 à 2010</t>
  </si>
  <si>
    <t>Caisse plastique - archives compta et salaires etc.</t>
  </si>
  <si>
    <t>Caisse plastique - archives talmont st hilaire</t>
  </si>
  <si>
    <t>Caisse plastique - archives FNSMR / Rurathlon / Rando thème</t>
  </si>
  <si>
    <t>Caisse plastique - archives palet - livret de règlement etc.</t>
  </si>
  <si>
    <t>Caisse plastique - archives événements SMR - divers</t>
  </si>
  <si>
    <t>Banderoles CMO</t>
  </si>
  <si>
    <t>CMO</t>
  </si>
  <si>
    <t xml:space="preserve">1 avec des tendeurs </t>
  </si>
  <si>
    <t>Banderoles Conseil Général 85</t>
  </si>
  <si>
    <t>Conseil général 85</t>
  </si>
  <si>
    <t>voir pour les changer</t>
  </si>
  <si>
    <t>Banderoles SMR 85</t>
  </si>
  <si>
    <t>Sport en Milieu Rural</t>
  </si>
  <si>
    <t>nouveau logo en autocollant</t>
  </si>
  <si>
    <t>Panneaux pvc 1m20 sur 0,30 SMR 85 - AG CDSMR 85</t>
  </si>
  <si>
    <t>Panneaux pvc 3m sur 0,80 Coupe de Vendée Jeunes</t>
  </si>
  <si>
    <t>Panneaux pvc 3m sur 0,80 Challenge laiton Jeunes</t>
  </si>
  <si>
    <t>Panneaux pvc 3m sur 0,80 Disc golf</t>
  </si>
  <si>
    <t>Panneaux pvc 3m sur 0,80 Jeux traditionnels</t>
  </si>
  <si>
    <t>Banderoles 3 m sur 0,80 m - Beach Molkky Tour</t>
  </si>
  <si>
    <t>2014</t>
  </si>
  <si>
    <t>Panneaux pvc 3m sur 0,80 On joue au palet, et vous ?</t>
  </si>
  <si>
    <t>Film Vendéspace 2016 - Yves Brochard</t>
  </si>
  <si>
    <t>Manque 1 ballon Bleu</t>
  </si>
  <si>
    <t>Cf malle pédagogique</t>
  </si>
  <si>
    <t>Parasoles Beach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</si>
</sst>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mmm\-yyyy"/>
    <numFmt numFmtId="166" formatCode="#,##0.00\ [$F-140C];\-#,##0.00\ [$F-140C]"/>
    <numFmt numFmtId="167" formatCode="_-* #,##0.00\ [$€-1]_-;\-* #,##0.00\ [$€-1]_-;_-* &quot;-&quot;??\ [$€-1]_-;_-@_-"/>
    <numFmt numFmtId="168" formatCode="#,##0.00_ ;\-#,##0.00\ "/>
    <numFmt numFmtId="169" formatCode="#,##0.00\ &quot;€&quot;"/>
    <numFmt numFmtId="170" formatCode="#,##0.00\ [$€-1];\-#,##0.00\ [$€-1]"/>
    <numFmt numFmtId="171" formatCode="[$-40C]dddd\ d\ mmmm\ yyyy"/>
    <numFmt numFmtId="172" formatCode="_ * #,##0.00_ \ [$€-1]_ ;_ * \-#,##0.00\ \ [$€-1]_ ;_ * &quot;-&quot;??_ \ [$€-1]_ ;_ @_ 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25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0" fillId="26" borderId="3" applyNumberFormat="0" applyFont="0" applyAlignment="0" applyProtection="0"/>
    <xf numFmtId="0" fontId="45" fillId="27" borderId="1" applyNumberFormat="0" applyAlignment="0" applyProtection="0"/>
    <xf numFmtId="164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156"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9" fontId="0" fillId="32" borderId="0" xfId="44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9" fontId="59" fillId="32" borderId="0" xfId="44" applyNumberFormat="1" applyFont="1" applyFill="1" applyBorder="1" applyAlignment="1">
      <alignment horizontal="right"/>
    </xf>
    <xf numFmtId="169" fontId="0" fillId="32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64" fontId="0" fillId="0" borderId="0" xfId="44" applyFont="1" applyAlignment="1">
      <alignment horizontal="center"/>
    </xf>
    <xf numFmtId="0" fontId="0" fillId="32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14" fontId="0" fillId="32" borderId="0" xfId="0" applyNumberFormat="1" applyFont="1" applyFill="1" applyAlignment="1">
      <alignment horizontal="center"/>
    </xf>
    <xf numFmtId="0" fontId="60" fillId="32" borderId="0" xfId="0" applyFont="1" applyFill="1" applyAlignment="1">
      <alignment/>
    </xf>
    <xf numFmtId="14" fontId="6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1" fontId="0" fillId="0" borderId="0" xfId="44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44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14" fontId="0" fillId="32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164" fontId="1" fillId="32" borderId="0" xfId="44" applyFont="1" applyFill="1" applyAlignment="1">
      <alignment horizontal="center"/>
    </xf>
    <xf numFmtId="44" fontId="61" fillId="0" borderId="10" xfId="5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44" fontId="63" fillId="0" borderId="0" xfId="50" applyFont="1" applyBorder="1" applyAlignment="1">
      <alignment horizontal="center" vertical="center" wrapText="1"/>
    </xf>
    <xf numFmtId="44" fontId="63" fillId="0" borderId="12" xfId="5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4" fontId="62" fillId="0" borderId="0" xfId="50" applyFont="1" applyBorder="1" applyAlignment="1">
      <alignment horizontal="center" vertical="center" wrapText="1"/>
    </xf>
    <xf numFmtId="44" fontId="62" fillId="0" borderId="12" xfId="5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44" fontId="62" fillId="34" borderId="0" xfId="50" applyFont="1" applyFill="1" applyBorder="1" applyAlignment="1">
      <alignment horizontal="center" vertical="center" wrapText="1"/>
    </xf>
    <xf numFmtId="44" fontId="62" fillId="34" borderId="12" xfId="5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44" fontId="61" fillId="35" borderId="15" xfId="50" applyFont="1" applyFill="1" applyBorder="1" applyAlignment="1">
      <alignment horizontal="center" vertical="center" wrapText="1"/>
    </xf>
    <xf numFmtId="44" fontId="63" fillId="35" borderId="16" xfId="50" applyFont="1" applyFill="1" applyBorder="1" applyAlignment="1">
      <alignment horizontal="center" vertical="center" wrapText="1"/>
    </xf>
    <xf numFmtId="44" fontId="61" fillId="35" borderId="14" xfId="50" applyFont="1" applyFill="1" applyBorder="1" applyAlignment="1">
      <alignment horizontal="center" vertical="center" wrapText="1"/>
    </xf>
    <xf numFmtId="44" fontId="63" fillId="35" borderId="15" xfId="5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44" fontId="63" fillId="0" borderId="14" xfId="50" applyFont="1" applyBorder="1" applyAlignment="1">
      <alignment horizontal="center" vertical="center" wrapText="1"/>
    </xf>
    <xf numFmtId="44" fontId="63" fillId="0" borderId="15" xfId="5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44" fontId="61" fillId="0" borderId="14" xfId="5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4" fontId="61" fillId="0" borderId="18" xfId="50" applyFont="1" applyBorder="1" applyAlignment="1">
      <alignment horizontal="center" vertical="center" wrapText="1"/>
    </xf>
    <xf numFmtId="44" fontId="63" fillId="0" borderId="19" xfId="5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4" fontId="61" fillId="0" borderId="20" xfId="50" applyFont="1" applyBorder="1" applyAlignment="1">
      <alignment horizontal="center" vertical="center" wrapText="1"/>
    </xf>
    <xf numFmtId="44" fontId="63" fillId="0" borderId="21" xfId="5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44" fontId="61" fillId="0" borderId="23" xfId="50" applyFont="1" applyBorder="1" applyAlignment="1">
      <alignment horizontal="center" vertical="center" wrapText="1"/>
    </xf>
    <xf numFmtId="44" fontId="63" fillId="0" borderId="24" xfId="5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 vertical="center" shrinkToFi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3" fillId="32" borderId="0" xfId="0" applyFont="1" applyFill="1" applyBorder="1" applyAlignment="1">
      <alignment horizontal="center" vertical="center" wrapText="1"/>
    </xf>
    <xf numFmtId="44" fontId="63" fillId="32" borderId="0" xfId="5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center" vertical="center" wrapText="1"/>
    </xf>
    <xf numFmtId="44" fontId="62" fillId="32" borderId="0" xfId="5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center" vertical="center" wrapText="1"/>
    </xf>
    <xf numFmtId="44" fontId="61" fillId="32" borderId="0" xfId="5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169" fontId="2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 wrapText="1"/>
    </xf>
    <xf numFmtId="169" fontId="0" fillId="0" borderId="0" xfId="0" applyNumberFormat="1" applyFont="1" applyAlignment="1">
      <alignment horizontal="right"/>
    </xf>
    <xf numFmtId="169" fontId="0" fillId="0" borderId="0" xfId="44" applyNumberFormat="1" applyFont="1" applyFill="1" applyBorder="1" applyAlignment="1">
      <alignment horizontal="right"/>
    </xf>
    <xf numFmtId="169" fontId="0" fillId="0" borderId="0" xfId="44" applyNumberFormat="1" applyFont="1" applyBorder="1" applyAlignment="1">
      <alignment horizontal="right"/>
    </xf>
    <xf numFmtId="169" fontId="0" fillId="0" borderId="0" xfId="44" applyNumberFormat="1" applyFont="1" applyAlignment="1">
      <alignment horizontal="right"/>
    </xf>
    <xf numFmtId="169" fontId="0" fillId="33" borderId="0" xfId="44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 wrapText="1"/>
    </xf>
    <xf numFmtId="169" fontId="60" fillId="32" borderId="0" xfId="44" applyNumberFormat="1" applyFont="1" applyFill="1" applyAlignment="1">
      <alignment horizontal="right"/>
    </xf>
    <xf numFmtId="169" fontId="0" fillId="0" borderId="0" xfId="44" applyNumberFormat="1" applyFont="1" applyFill="1" applyAlignment="1">
      <alignment horizontal="right"/>
    </xf>
    <xf numFmtId="169" fontId="0" fillId="32" borderId="0" xfId="44" applyNumberFormat="1" applyFont="1" applyFill="1" applyAlignment="1">
      <alignment horizontal="right"/>
    </xf>
    <xf numFmtId="169" fontId="6" fillId="0" borderId="0" xfId="44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2" fillId="0" borderId="0" xfId="0" applyFont="1" applyAlignment="1">
      <alignment/>
    </xf>
    <xf numFmtId="1" fontId="59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shrinkToFit="1"/>
    </xf>
    <xf numFmtId="0" fontId="0" fillId="0" borderId="25" xfId="0" applyBorder="1" applyAlignment="1">
      <alignment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7" fillId="0" borderId="28" xfId="46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ucie.gatteau@educagri.fr%2006.43.85.69.4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tabSelected="1" zoomScalePageLayoutView="0" workbookViewId="0" topLeftCell="A1">
      <pane ySplit="9" topLeftCell="A228" activePane="bottomLeft" state="frozen"/>
      <selection pane="topLeft" activeCell="A1" sqref="A1"/>
      <selection pane="bottomLeft" activeCell="B228" sqref="B228"/>
    </sheetView>
  </sheetViews>
  <sheetFormatPr defaultColWidth="11.421875" defaultRowHeight="12.75"/>
  <cols>
    <col min="1" max="1" width="20.57421875" style="2" bestFit="1" customWidth="1"/>
    <col min="2" max="2" width="67.57421875" style="2" customWidth="1"/>
    <col min="3" max="3" width="38.421875" style="2" bestFit="1" customWidth="1"/>
    <col min="4" max="4" width="13.8515625" style="23" bestFit="1" customWidth="1"/>
    <col min="5" max="5" width="17.28125" style="97" customWidth="1"/>
    <col min="6" max="6" width="17.421875" style="13" bestFit="1" customWidth="1"/>
    <col min="7" max="7" width="13.57421875" style="23" bestFit="1" customWidth="1"/>
    <col min="8" max="8" width="11.28125" style="23" bestFit="1" customWidth="1"/>
    <col min="9" max="9" width="10.421875" style="2" customWidth="1"/>
    <col min="10" max="10" width="26.7109375" style="2" bestFit="1" customWidth="1"/>
    <col min="11" max="11" width="24.28125" style="2" customWidth="1"/>
    <col min="12" max="12" width="7.140625" style="2" customWidth="1"/>
    <col min="13" max="13" width="5.7109375" style="2" customWidth="1"/>
    <col min="14" max="14" width="3.421875" style="2" bestFit="1" customWidth="1"/>
    <col min="15" max="15" width="3.57421875" style="2" bestFit="1" customWidth="1"/>
    <col min="16" max="16" width="6.00390625" style="2" bestFit="1" customWidth="1"/>
    <col min="17" max="17" width="5.00390625" style="2" bestFit="1" customWidth="1"/>
    <col min="18" max="18" width="4.00390625" style="2" bestFit="1" customWidth="1"/>
    <col min="19" max="19" width="8.140625" style="2" bestFit="1" customWidth="1"/>
    <col min="20" max="20" width="11.421875" style="2" customWidth="1"/>
    <col min="21" max="21" width="6.00390625" style="2" bestFit="1" customWidth="1"/>
    <col min="22" max="16384" width="11.421875" style="2" customWidth="1"/>
  </cols>
  <sheetData>
    <row r="1" spans="1:12" ht="12.75">
      <c r="A1" s="94" t="s">
        <v>361</v>
      </c>
      <c r="B1" s="12" t="s">
        <v>366</v>
      </c>
      <c r="C1" s="94" t="s">
        <v>381</v>
      </c>
      <c r="D1" s="110" t="s">
        <v>384</v>
      </c>
      <c r="E1" s="111" t="s">
        <v>385</v>
      </c>
      <c r="F1" s="112" t="s">
        <v>386</v>
      </c>
      <c r="G1" s="12"/>
      <c r="L1" s="94" t="s">
        <v>514</v>
      </c>
    </row>
    <row r="2" spans="1:20" ht="12.75">
      <c r="A2" s="94" t="s">
        <v>360</v>
      </c>
      <c r="B2" s="95">
        <v>42814</v>
      </c>
      <c r="D2" s="102" t="s">
        <v>136</v>
      </c>
      <c r="E2" s="102" t="s">
        <v>138</v>
      </c>
      <c r="F2" s="102" t="s">
        <v>179</v>
      </c>
      <c r="G2" s="102"/>
      <c r="L2" s="94" t="s">
        <v>275</v>
      </c>
      <c r="M2" s="2" t="s">
        <v>515</v>
      </c>
      <c r="P2" s="94" t="s">
        <v>280</v>
      </c>
      <c r="Q2" s="2" t="s">
        <v>183</v>
      </c>
      <c r="T2" s="94" t="s">
        <v>286</v>
      </c>
    </row>
    <row r="3" spans="1:21" ht="12.75">
      <c r="A3" s="94" t="s">
        <v>362</v>
      </c>
      <c r="B3" s="95" t="s">
        <v>363</v>
      </c>
      <c r="D3" s="102" t="s">
        <v>134</v>
      </c>
      <c r="E3" s="104" t="s">
        <v>145</v>
      </c>
      <c r="F3" s="103" t="s">
        <v>427</v>
      </c>
      <c r="L3" s="94" t="s">
        <v>276</v>
      </c>
      <c r="M3" s="2" t="s">
        <v>516</v>
      </c>
      <c r="P3" s="94" t="s">
        <v>281</v>
      </c>
      <c r="Q3" s="2" t="s">
        <v>518</v>
      </c>
      <c r="T3" s="94" t="s">
        <v>282</v>
      </c>
      <c r="U3" s="2" t="s">
        <v>252</v>
      </c>
    </row>
    <row r="4" spans="1:20" ht="12.75">
      <c r="A4" s="94" t="s">
        <v>379</v>
      </c>
      <c r="B4" s="95" t="s">
        <v>380</v>
      </c>
      <c r="D4" s="102" t="s">
        <v>85</v>
      </c>
      <c r="E4" s="104" t="s">
        <v>311</v>
      </c>
      <c r="F4" s="103" t="s">
        <v>84</v>
      </c>
      <c r="G4" s="102"/>
      <c r="L4" s="94" t="s">
        <v>277</v>
      </c>
      <c r="M4" s="2" t="s">
        <v>517</v>
      </c>
      <c r="T4" s="94" t="s">
        <v>519</v>
      </c>
    </row>
    <row r="5" spans="1:13" ht="12.75">
      <c r="A5" s="94"/>
      <c r="B5" s="95"/>
      <c r="D5" s="103" t="s">
        <v>78</v>
      </c>
      <c r="E5" s="105" t="s">
        <v>382</v>
      </c>
      <c r="F5" s="102" t="s">
        <v>146</v>
      </c>
      <c r="G5" s="102"/>
      <c r="L5" s="94" t="s">
        <v>278</v>
      </c>
      <c r="M5" s="2" t="s">
        <v>243</v>
      </c>
    </row>
    <row r="6" spans="1:13" ht="12.75">
      <c r="A6" s="94"/>
      <c r="B6" s="95"/>
      <c r="D6" s="102" t="s">
        <v>421</v>
      </c>
      <c r="E6" s="104" t="s">
        <v>183</v>
      </c>
      <c r="F6" s="103" t="s">
        <v>453</v>
      </c>
      <c r="G6" s="102"/>
      <c r="L6" s="94" t="s">
        <v>279</v>
      </c>
      <c r="M6" s="2" t="s">
        <v>244</v>
      </c>
    </row>
    <row r="7" spans="4:21" ht="12.75">
      <c r="D7" s="102" t="s">
        <v>182</v>
      </c>
      <c r="E7" s="104" t="s">
        <v>383</v>
      </c>
      <c r="L7" s="126" t="s">
        <v>283</v>
      </c>
      <c r="M7" s="126"/>
      <c r="N7" s="126"/>
      <c r="O7" s="126"/>
      <c r="P7" s="126"/>
      <c r="Q7" s="126" t="s">
        <v>284</v>
      </c>
      <c r="R7" s="126"/>
      <c r="S7" s="126" t="s">
        <v>286</v>
      </c>
      <c r="T7" s="127"/>
      <c r="U7" s="127"/>
    </row>
    <row r="8" spans="4:21" ht="12.75">
      <c r="D8" s="102" t="s">
        <v>359</v>
      </c>
      <c r="E8" s="104"/>
      <c r="L8" s="80" t="s">
        <v>275</v>
      </c>
      <c r="M8" s="80" t="s">
        <v>276</v>
      </c>
      <c r="N8" s="81" t="s">
        <v>277</v>
      </c>
      <c r="O8" s="80" t="s">
        <v>278</v>
      </c>
      <c r="P8" s="81" t="s">
        <v>279</v>
      </c>
      <c r="Q8" s="80" t="s">
        <v>280</v>
      </c>
      <c r="R8" s="81" t="s">
        <v>281</v>
      </c>
      <c r="S8" s="82" t="s">
        <v>285</v>
      </c>
      <c r="T8" s="80" t="s">
        <v>282</v>
      </c>
      <c r="U8" s="81" t="s">
        <v>256</v>
      </c>
    </row>
    <row r="9" spans="1:11" s="28" customFormat="1" ht="38.25">
      <c r="A9" s="28" t="s">
        <v>77</v>
      </c>
      <c r="B9" s="28" t="s">
        <v>206</v>
      </c>
      <c r="C9" s="28" t="s">
        <v>2</v>
      </c>
      <c r="D9" s="92" t="s">
        <v>355</v>
      </c>
      <c r="E9" s="91" t="s">
        <v>354</v>
      </c>
      <c r="F9" s="96" t="s">
        <v>364</v>
      </c>
      <c r="G9" s="91" t="s">
        <v>365</v>
      </c>
      <c r="H9" s="91" t="s">
        <v>353</v>
      </c>
      <c r="I9" s="93" t="s">
        <v>356</v>
      </c>
      <c r="J9" s="93" t="s">
        <v>357</v>
      </c>
      <c r="K9" s="93" t="s">
        <v>377</v>
      </c>
    </row>
    <row r="10" spans="1:10" ht="12.75">
      <c r="A10" s="2" t="s">
        <v>136</v>
      </c>
      <c r="B10" s="4" t="s">
        <v>482</v>
      </c>
      <c r="C10" s="114" t="s">
        <v>483</v>
      </c>
      <c r="D10" s="31">
        <v>41704</v>
      </c>
      <c r="E10" s="98"/>
      <c r="F10" s="13">
        <v>350</v>
      </c>
      <c r="G10" s="23">
        <v>320</v>
      </c>
      <c r="I10" s="2" t="s">
        <v>367</v>
      </c>
      <c r="J10" s="2" t="s">
        <v>8</v>
      </c>
    </row>
    <row r="11" spans="1:10" ht="12.75">
      <c r="A11" s="2" t="s">
        <v>136</v>
      </c>
      <c r="B11" s="4" t="s">
        <v>1</v>
      </c>
      <c r="C11" s="114" t="s">
        <v>483</v>
      </c>
      <c r="D11" s="31">
        <v>40857</v>
      </c>
      <c r="E11" s="98">
        <v>103.45</v>
      </c>
      <c r="F11" s="13">
        <v>400</v>
      </c>
      <c r="G11" s="23">
        <v>350</v>
      </c>
      <c r="I11" s="2" t="s">
        <v>367</v>
      </c>
      <c r="J11" s="2" t="s">
        <v>8</v>
      </c>
    </row>
    <row r="12" spans="1:11" ht="12.75">
      <c r="A12" s="2" t="s">
        <v>136</v>
      </c>
      <c r="B12" s="4" t="s">
        <v>484</v>
      </c>
      <c r="C12" s="113" t="s">
        <v>388</v>
      </c>
      <c r="D12" s="31">
        <v>42777</v>
      </c>
      <c r="E12" s="7">
        <v>120</v>
      </c>
      <c r="F12" s="24">
        <v>10</v>
      </c>
      <c r="G12" s="26">
        <v>10</v>
      </c>
      <c r="H12" s="25"/>
      <c r="I12" s="2" t="s">
        <v>367</v>
      </c>
      <c r="J12" s="2" t="s">
        <v>8</v>
      </c>
      <c r="K12" s="2" t="s">
        <v>387</v>
      </c>
    </row>
    <row r="13" spans="1:10" ht="12.75">
      <c r="A13" s="2" t="s">
        <v>136</v>
      </c>
      <c r="B13" s="16" t="s">
        <v>428</v>
      </c>
      <c r="C13" s="114" t="s">
        <v>344</v>
      </c>
      <c r="G13" s="23">
        <v>550</v>
      </c>
      <c r="I13" s="2" t="s">
        <v>344</v>
      </c>
      <c r="J13" s="2" t="s">
        <v>423</v>
      </c>
    </row>
    <row r="14" spans="1:10" ht="12.75">
      <c r="A14" s="2" t="s">
        <v>136</v>
      </c>
      <c r="B14" s="16" t="s">
        <v>429</v>
      </c>
      <c r="C14" s="114" t="s">
        <v>344</v>
      </c>
      <c r="G14" s="23">
        <v>200</v>
      </c>
      <c r="I14" s="2" t="s">
        <v>344</v>
      </c>
      <c r="J14" s="2" t="s">
        <v>423</v>
      </c>
    </row>
    <row r="15" spans="1:11" ht="12.75">
      <c r="A15" s="2" t="s">
        <v>136</v>
      </c>
      <c r="B15" s="16" t="s">
        <v>488</v>
      </c>
      <c r="C15" s="114" t="s">
        <v>489</v>
      </c>
      <c r="D15" s="23">
        <v>2016</v>
      </c>
      <c r="E15" s="97">
        <v>1079.37</v>
      </c>
      <c r="F15" s="13">
        <v>5000</v>
      </c>
      <c r="G15" s="23">
        <v>356</v>
      </c>
      <c r="I15" s="2" t="s">
        <v>367</v>
      </c>
      <c r="J15" s="2" t="s">
        <v>3</v>
      </c>
      <c r="K15" s="2" t="s">
        <v>490</v>
      </c>
    </row>
    <row r="16" spans="1:10" ht="12.75">
      <c r="A16" s="2" t="s">
        <v>136</v>
      </c>
      <c r="B16" s="16" t="s">
        <v>493</v>
      </c>
      <c r="C16" s="114" t="s">
        <v>494</v>
      </c>
      <c r="D16" s="23">
        <v>2016</v>
      </c>
      <c r="E16" s="97">
        <v>42.99</v>
      </c>
      <c r="F16" s="13">
        <v>1</v>
      </c>
      <c r="G16" s="23">
        <v>1</v>
      </c>
      <c r="I16" s="2" t="s">
        <v>367</v>
      </c>
      <c r="J16" s="2" t="s">
        <v>438</v>
      </c>
    </row>
    <row r="17" spans="1:10" ht="12.75">
      <c r="A17" s="2" t="s">
        <v>136</v>
      </c>
      <c r="B17" s="5" t="s">
        <v>485</v>
      </c>
      <c r="C17" s="114"/>
      <c r="D17" s="23">
        <v>2010</v>
      </c>
      <c r="E17" s="7"/>
      <c r="F17" s="13">
        <v>1</v>
      </c>
      <c r="G17" s="23">
        <v>1</v>
      </c>
      <c r="I17" s="2" t="s">
        <v>367</v>
      </c>
      <c r="J17" s="2" t="s">
        <v>3</v>
      </c>
    </row>
    <row r="18" spans="1:10" ht="12.75">
      <c r="A18" s="2" t="s">
        <v>136</v>
      </c>
      <c r="B18" s="5" t="s">
        <v>486</v>
      </c>
      <c r="C18" s="114"/>
      <c r="D18" s="23">
        <v>2010</v>
      </c>
      <c r="E18" s="7"/>
      <c r="F18" s="13">
        <v>1</v>
      </c>
      <c r="G18" s="23">
        <v>1</v>
      </c>
      <c r="I18" s="2" t="s">
        <v>367</v>
      </c>
      <c r="J18" s="2" t="s">
        <v>3</v>
      </c>
    </row>
    <row r="19" spans="1:10" ht="12.75">
      <c r="A19" s="2" t="s">
        <v>136</v>
      </c>
      <c r="B19" s="5" t="s">
        <v>530</v>
      </c>
      <c r="C19" s="113"/>
      <c r="D19" s="30" t="s">
        <v>68</v>
      </c>
      <c r="E19" s="7"/>
      <c r="F19" s="13">
        <v>1</v>
      </c>
      <c r="G19" s="23">
        <v>1</v>
      </c>
      <c r="I19" s="2" t="s">
        <v>56</v>
      </c>
      <c r="J19" s="2" t="s">
        <v>8</v>
      </c>
    </row>
    <row r="20" spans="1:11" ht="12.75">
      <c r="A20" s="2" t="s">
        <v>136</v>
      </c>
      <c r="B20" s="5" t="s">
        <v>160</v>
      </c>
      <c r="C20" s="114" t="s">
        <v>65</v>
      </c>
      <c r="D20" s="30" t="s">
        <v>66</v>
      </c>
      <c r="E20" s="7">
        <v>1774.86</v>
      </c>
      <c r="F20" s="13">
        <v>1</v>
      </c>
      <c r="G20" s="23">
        <v>0</v>
      </c>
      <c r="I20" s="2" t="s">
        <v>67</v>
      </c>
      <c r="J20" s="2" t="s">
        <v>67</v>
      </c>
      <c r="K20" s="4" t="s">
        <v>424</v>
      </c>
    </row>
    <row r="21" spans="1:11" ht="12.75">
      <c r="A21" s="2" t="s">
        <v>136</v>
      </c>
      <c r="B21" s="5" t="s">
        <v>536</v>
      </c>
      <c r="C21" s="114" t="s">
        <v>41</v>
      </c>
      <c r="D21" s="30" t="s">
        <v>508</v>
      </c>
      <c r="E21" s="7">
        <f>20*4</f>
        <v>80</v>
      </c>
      <c r="F21" s="13">
        <v>20</v>
      </c>
      <c r="G21" s="23">
        <v>20</v>
      </c>
      <c r="I21" s="2" t="s">
        <v>367</v>
      </c>
      <c r="J21" s="2" t="s">
        <v>3</v>
      </c>
      <c r="K21" s="4"/>
    </row>
    <row r="22" spans="1:10" ht="12.75">
      <c r="A22" s="2" t="s">
        <v>136</v>
      </c>
      <c r="B22" s="16" t="s">
        <v>480</v>
      </c>
      <c r="C22" s="114" t="s">
        <v>481</v>
      </c>
      <c r="D22" s="23">
        <v>2014</v>
      </c>
      <c r="F22" s="13">
        <v>200</v>
      </c>
      <c r="G22" s="23">
        <v>175</v>
      </c>
      <c r="I22" s="2" t="s">
        <v>367</v>
      </c>
      <c r="J22" s="2" t="s">
        <v>438</v>
      </c>
    </row>
    <row r="23" spans="1:10" ht="12.75">
      <c r="A23" s="2" t="s">
        <v>136</v>
      </c>
      <c r="B23" s="4" t="s">
        <v>158</v>
      </c>
      <c r="C23" s="115" t="s">
        <v>41</v>
      </c>
      <c r="D23" s="32">
        <v>41397</v>
      </c>
      <c r="E23" s="98">
        <v>69.54</v>
      </c>
      <c r="F23" s="13">
        <v>1</v>
      </c>
      <c r="G23" s="13">
        <v>1</v>
      </c>
      <c r="I23" s="2" t="s">
        <v>367</v>
      </c>
      <c r="J23" s="2" t="s">
        <v>8</v>
      </c>
    </row>
    <row r="24" spans="1:10" ht="12.75">
      <c r="A24" s="2" t="s">
        <v>136</v>
      </c>
      <c r="B24" s="3" t="s">
        <v>369</v>
      </c>
      <c r="C24" s="114" t="s">
        <v>41</v>
      </c>
      <c r="D24" s="1">
        <v>42772</v>
      </c>
      <c r="E24" s="100">
        <v>35</v>
      </c>
      <c r="F24" s="13">
        <v>1</v>
      </c>
      <c r="H24" s="2"/>
      <c r="I24" s="2" t="s">
        <v>367</v>
      </c>
      <c r="J24" s="2" t="s">
        <v>3</v>
      </c>
    </row>
    <row r="25" spans="1:11" ht="12.75">
      <c r="A25" s="2" t="s">
        <v>136</v>
      </c>
      <c r="B25" s="4" t="s">
        <v>370</v>
      </c>
      <c r="C25" s="113" t="s">
        <v>41</v>
      </c>
      <c r="D25" s="31">
        <v>39244</v>
      </c>
      <c r="E25" s="7">
        <v>42.26</v>
      </c>
      <c r="F25" s="24">
        <v>2</v>
      </c>
      <c r="G25" s="26">
        <v>2</v>
      </c>
      <c r="H25" s="25">
        <v>0</v>
      </c>
      <c r="I25" s="2" t="s">
        <v>367</v>
      </c>
      <c r="J25" s="2" t="s">
        <v>3</v>
      </c>
      <c r="K25" s="2" t="s">
        <v>387</v>
      </c>
    </row>
    <row r="26" spans="1:10" ht="12.75">
      <c r="A26" s="2" t="s">
        <v>136</v>
      </c>
      <c r="B26" s="3" t="s">
        <v>166</v>
      </c>
      <c r="C26" s="114" t="s">
        <v>41</v>
      </c>
      <c r="D26" s="1">
        <v>42772</v>
      </c>
      <c r="E26" s="100">
        <v>35</v>
      </c>
      <c r="F26" s="13">
        <v>1</v>
      </c>
      <c r="H26" s="2"/>
      <c r="I26" s="2" t="s">
        <v>56</v>
      </c>
      <c r="J26" s="2" t="s">
        <v>3</v>
      </c>
    </row>
    <row r="27" spans="1:10" ht="12.75">
      <c r="A27" s="2" t="s">
        <v>136</v>
      </c>
      <c r="B27" s="3" t="s">
        <v>487</v>
      </c>
      <c r="C27" s="114" t="s">
        <v>41</v>
      </c>
      <c r="D27" s="1">
        <v>2016</v>
      </c>
      <c r="E27" s="100">
        <v>0</v>
      </c>
      <c r="F27" s="13">
        <v>6</v>
      </c>
      <c r="G27" s="23">
        <v>6</v>
      </c>
      <c r="H27" s="2"/>
      <c r="I27" s="2" t="s">
        <v>367</v>
      </c>
      <c r="J27" s="2" t="s">
        <v>3</v>
      </c>
    </row>
    <row r="28" spans="1:10" ht="12.75">
      <c r="A28" s="2" t="s">
        <v>136</v>
      </c>
      <c r="B28" s="4" t="s">
        <v>159</v>
      </c>
      <c r="C28" s="113" t="s">
        <v>9</v>
      </c>
      <c r="D28" s="32">
        <v>41400</v>
      </c>
      <c r="E28" s="98">
        <v>49.9</v>
      </c>
      <c r="F28" s="13">
        <v>1</v>
      </c>
      <c r="G28" s="13">
        <v>1</v>
      </c>
      <c r="I28" s="2" t="s">
        <v>367</v>
      </c>
      <c r="J28" s="2" t="s">
        <v>8</v>
      </c>
    </row>
    <row r="29" spans="1:10" ht="12.75">
      <c r="A29" s="2" t="s">
        <v>136</v>
      </c>
      <c r="B29" s="4" t="s">
        <v>159</v>
      </c>
      <c r="C29" s="113" t="s">
        <v>157</v>
      </c>
      <c r="D29" s="32">
        <v>42772</v>
      </c>
      <c r="E29" s="98">
        <v>48</v>
      </c>
      <c r="F29" s="13">
        <v>1</v>
      </c>
      <c r="G29" s="13">
        <v>1</v>
      </c>
      <c r="I29" s="2" t="s">
        <v>367</v>
      </c>
      <c r="J29" s="2" t="s">
        <v>3</v>
      </c>
    </row>
    <row r="30" spans="1:11" ht="12.75">
      <c r="A30" s="2" t="s">
        <v>136</v>
      </c>
      <c r="B30" s="16" t="s">
        <v>491</v>
      </c>
      <c r="C30" s="114"/>
      <c r="D30" s="23">
        <v>2016</v>
      </c>
      <c r="E30" s="97">
        <v>0</v>
      </c>
      <c r="F30" s="13">
        <v>5000</v>
      </c>
      <c r="I30" s="2" t="s">
        <v>367</v>
      </c>
      <c r="J30" s="2" t="s">
        <v>3</v>
      </c>
      <c r="K30" s="2" t="s">
        <v>492</v>
      </c>
    </row>
    <row r="31" spans="1:10" ht="12.75">
      <c r="A31" s="2" t="s">
        <v>136</v>
      </c>
      <c r="B31" s="4" t="s">
        <v>198</v>
      </c>
      <c r="C31" s="113"/>
      <c r="E31" s="99"/>
      <c r="F31" s="24">
        <f>500+249</f>
        <v>749</v>
      </c>
      <c r="G31" s="25">
        <v>749</v>
      </c>
      <c r="H31" s="25"/>
      <c r="I31" s="2" t="s">
        <v>367</v>
      </c>
      <c r="J31" s="2" t="s">
        <v>8</v>
      </c>
    </row>
    <row r="32" spans="1:10" ht="12.75">
      <c r="A32" s="2" t="s">
        <v>136</v>
      </c>
      <c r="B32" s="4" t="s">
        <v>537</v>
      </c>
      <c r="C32" s="113"/>
      <c r="D32" s="23">
        <v>2012</v>
      </c>
      <c r="E32" s="99"/>
      <c r="F32" s="24">
        <v>10</v>
      </c>
      <c r="G32" s="25">
        <v>3</v>
      </c>
      <c r="H32" s="25"/>
      <c r="I32" s="2" t="s">
        <v>367</v>
      </c>
      <c r="J32" s="2" t="s">
        <v>3</v>
      </c>
    </row>
    <row r="33" spans="1:11" ht="12.75">
      <c r="A33" s="2" t="s">
        <v>136</v>
      </c>
      <c r="B33" s="4" t="s">
        <v>541</v>
      </c>
      <c r="C33" s="113"/>
      <c r="E33" s="99"/>
      <c r="F33" s="24">
        <v>1</v>
      </c>
      <c r="G33" s="25">
        <v>1</v>
      </c>
      <c r="H33" s="25"/>
      <c r="I33" s="2" t="s">
        <v>367</v>
      </c>
      <c r="J33" s="2" t="s">
        <v>8</v>
      </c>
      <c r="K33" s="2" t="s">
        <v>511</v>
      </c>
    </row>
    <row r="34" spans="1:10" ht="12.75">
      <c r="A34" s="2" t="s">
        <v>136</v>
      </c>
      <c r="B34" s="4" t="s">
        <v>542</v>
      </c>
      <c r="C34" s="113"/>
      <c r="E34" s="99"/>
      <c r="F34" s="24">
        <v>1</v>
      </c>
      <c r="G34" s="25">
        <v>1</v>
      </c>
      <c r="H34" s="25"/>
      <c r="I34" s="2" t="s">
        <v>367</v>
      </c>
      <c r="J34" s="2" t="s">
        <v>8</v>
      </c>
    </row>
    <row r="35" spans="1:10" ht="12.75">
      <c r="A35" s="2" t="s">
        <v>136</v>
      </c>
      <c r="B35" s="4" t="s">
        <v>543</v>
      </c>
      <c r="C35" s="113"/>
      <c r="E35" s="99"/>
      <c r="F35" s="24">
        <v>1</v>
      </c>
      <c r="G35" s="25">
        <v>1</v>
      </c>
      <c r="H35" s="25"/>
      <c r="I35" s="2" t="s">
        <v>367</v>
      </c>
      <c r="J35" s="2" t="s">
        <v>8</v>
      </c>
    </row>
    <row r="36" spans="1:10" ht="12.75">
      <c r="A36" s="2" t="s">
        <v>136</v>
      </c>
      <c r="B36" s="4" t="s">
        <v>544</v>
      </c>
      <c r="C36" s="113"/>
      <c r="E36" s="99"/>
      <c r="F36" s="24">
        <v>1</v>
      </c>
      <c r="G36" s="25">
        <v>1</v>
      </c>
      <c r="H36" s="25"/>
      <c r="I36" s="2" t="s">
        <v>367</v>
      </c>
      <c r="J36" s="2" t="s">
        <v>8</v>
      </c>
    </row>
    <row r="37" spans="1:10" ht="12.75">
      <c r="A37" s="2" t="s">
        <v>136</v>
      </c>
      <c r="B37" s="4" t="s">
        <v>545</v>
      </c>
      <c r="C37" s="113"/>
      <c r="E37" s="99"/>
      <c r="F37" s="24">
        <v>1</v>
      </c>
      <c r="G37" s="25">
        <v>1</v>
      </c>
      <c r="H37" s="25"/>
      <c r="I37" s="2" t="s">
        <v>367</v>
      </c>
      <c r="J37" s="2" t="s">
        <v>8</v>
      </c>
    </row>
    <row r="38" spans="1:10" ht="12.75">
      <c r="A38" s="2" t="s">
        <v>136</v>
      </c>
      <c r="B38" s="4" t="s">
        <v>546</v>
      </c>
      <c r="C38" s="113"/>
      <c r="E38" s="99"/>
      <c r="F38" s="24">
        <v>1</v>
      </c>
      <c r="G38" s="25">
        <v>1</v>
      </c>
      <c r="H38" s="25"/>
      <c r="I38" s="2" t="s">
        <v>367</v>
      </c>
      <c r="J38" s="2" t="s">
        <v>8</v>
      </c>
    </row>
    <row r="39" spans="1:10" ht="12.75">
      <c r="A39" s="2" t="s">
        <v>136</v>
      </c>
      <c r="B39" s="4" t="s">
        <v>547</v>
      </c>
      <c r="C39" s="113"/>
      <c r="E39" s="99"/>
      <c r="F39" s="24">
        <v>1</v>
      </c>
      <c r="G39" s="25">
        <v>1</v>
      </c>
      <c r="H39" s="25"/>
      <c r="I39" s="2" t="s">
        <v>367</v>
      </c>
      <c r="J39" s="2" t="s">
        <v>8</v>
      </c>
    </row>
    <row r="40" spans="1:10" ht="12.75">
      <c r="A40" s="2" t="s">
        <v>138</v>
      </c>
      <c r="B40" s="6" t="s">
        <v>139</v>
      </c>
      <c r="C40" s="113" t="s">
        <v>140</v>
      </c>
      <c r="D40" s="33">
        <v>39366</v>
      </c>
      <c r="E40" s="99">
        <v>98</v>
      </c>
      <c r="F40" s="27">
        <v>2</v>
      </c>
      <c r="G40" s="26">
        <v>4</v>
      </c>
      <c r="H40" s="25"/>
      <c r="I40" s="2" t="s">
        <v>367</v>
      </c>
      <c r="J40" s="2" t="s">
        <v>8</v>
      </c>
    </row>
    <row r="41" spans="1:11" ht="12.75">
      <c r="A41" s="2" t="s">
        <v>138</v>
      </c>
      <c r="B41" s="4" t="s">
        <v>32</v>
      </c>
      <c r="C41" s="114"/>
      <c r="D41" s="31">
        <v>41088</v>
      </c>
      <c r="E41" s="98">
        <v>330</v>
      </c>
      <c r="G41" s="23">
        <v>0</v>
      </c>
      <c r="H41" s="23">
        <v>0</v>
      </c>
      <c r="I41" s="2" t="s">
        <v>367</v>
      </c>
      <c r="J41" s="2" t="s">
        <v>31</v>
      </c>
      <c r="K41" s="2" t="s">
        <v>389</v>
      </c>
    </row>
    <row r="42" spans="1:10" ht="12.75">
      <c r="A42" s="2" t="s">
        <v>134</v>
      </c>
      <c r="B42" s="4" t="s">
        <v>135</v>
      </c>
      <c r="C42" s="113" t="s">
        <v>75</v>
      </c>
      <c r="D42" s="33">
        <v>39132</v>
      </c>
      <c r="E42" s="99">
        <v>73.32</v>
      </c>
      <c r="F42" s="24">
        <v>2</v>
      </c>
      <c r="G42" s="26">
        <v>2</v>
      </c>
      <c r="H42" s="25"/>
      <c r="I42" s="2" t="s">
        <v>367</v>
      </c>
      <c r="J42" s="2" t="s">
        <v>8</v>
      </c>
    </row>
    <row r="43" spans="1:11" ht="12.75">
      <c r="A43" s="2" t="s">
        <v>134</v>
      </c>
      <c r="B43" s="4" t="s">
        <v>548</v>
      </c>
      <c r="C43" s="113" t="s">
        <v>549</v>
      </c>
      <c r="D43" s="33" t="s">
        <v>184</v>
      </c>
      <c r="E43" s="99" t="s">
        <v>456</v>
      </c>
      <c r="F43" s="24">
        <v>3</v>
      </c>
      <c r="G43" s="26">
        <v>3</v>
      </c>
      <c r="H43" s="25"/>
      <c r="I43" s="2" t="s">
        <v>367</v>
      </c>
      <c r="J43" s="2" t="s">
        <v>8</v>
      </c>
      <c r="K43" s="2" t="s">
        <v>550</v>
      </c>
    </row>
    <row r="44" spans="1:11" ht="12.75">
      <c r="A44" s="2" t="s">
        <v>134</v>
      </c>
      <c r="B44" s="4" t="s">
        <v>551</v>
      </c>
      <c r="C44" s="113" t="s">
        <v>552</v>
      </c>
      <c r="D44" s="33" t="s">
        <v>184</v>
      </c>
      <c r="E44" s="99" t="s">
        <v>456</v>
      </c>
      <c r="F44" s="24">
        <v>2</v>
      </c>
      <c r="G44" s="26">
        <v>2</v>
      </c>
      <c r="H44" s="25"/>
      <c r="I44" s="2" t="s">
        <v>367</v>
      </c>
      <c r="J44" s="2" t="s">
        <v>8</v>
      </c>
      <c r="K44" s="2" t="s">
        <v>553</v>
      </c>
    </row>
    <row r="45" spans="1:11" ht="12.75">
      <c r="A45" s="2" t="s">
        <v>134</v>
      </c>
      <c r="B45" s="4" t="s">
        <v>554</v>
      </c>
      <c r="C45" s="113" t="s">
        <v>555</v>
      </c>
      <c r="D45" s="33" t="s">
        <v>184</v>
      </c>
      <c r="E45" s="99"/>
      <c r="F45" s="24">
        <v>2</v>
      </c>
      <c r="G45" s="26">
        <v>2</v>
      </c>
      <c r="H45" s="25"/>
      <c r="I45" s="2" t="s">
        <v>367</v>
      </c>
      <c r="J45" s="2" t="s">
        <v>8</v>
      </c>
      <c r="K45" s="2" t="s">
        <v>556</v>
      </c>
    </row>
    <row r="46" spans="1:10" ht="12.75">
      <c r="A46" s="2" t="s">
        <v>134</v>
      </c>
      <c r="B46" s="4" t="s">
        <v>557</v>
      </c>
      <c r="C46" s="113" t="s">
        <v>165</v>
      </c>
      <c r="D46" s="125">
        <v>2014</v>
      </c>
      <c r="E46" s="99"/>
      <c r="F46" s="24">
        <v>2</v>
      </c>
      <c r="G46" s="26">
        <v>2</v>
      </c>
      <c r="H46" s="25"/>
      <c r="I46" s="2" t="s">
        <v>367</v>
      </c>
      <c r="J46" s="2" t="s">
        <v>8</v>
      </c>
    </row>
    <row r="47" spans="1:10" ht="12.75">
      <c r="A47" s="2" t="s">
        <v>134</v>
      </c>
      <c r="B47" s="4" t="s">
        <v>558</v>
      </c>
      <c r="C47" s="113" t="s">
        <v>165</v>
      </c>
      <c r="D47" s="125" t="s">
        <v>508</v>
      </c>
      <c r="E47" s="99"/>
      <c r="F47" s="24">
        <v>4</v>
      </c>
      <c r="G47" s="26">
        <v>4</v>
      </c>
      <c r="H47" s="25"/>
      <c r="I47" s="2" t="s">
        <v>367</v>
      </c>
      <c r="J47" s="2" t="s">
        <v>8</v>
      </c>
    </row>
    <row r="48" spans="1:10" ht="12.75">
      <c r="A48" s="2" t="s">
        <v>134</v>
      </c>
      <c r="B48" s="4" t="s">
        <v>559</v>
      </c>
      <c r="C48" s="113" t="s">
        <v>165</v>
      </c>
      <c r="D48" s="125" t="s">
        <v>508</v>
      </c>
      <c r="E48" s="99"/>
      <c r="F48" s="24">
        <v>2</v>
      </c>
      <c r="G48" s="26">
        <v>2</v>
      </c>
      <c r="H48" s="25"/>
      <c r="I48" s="2" t="s">
        <v>367</v>
      </c>
      <c r="J48" s="2" t="s">
        <v>8</v>
      </c>
    </row>
    <row r="49" spans="1:10" ht="12.75">
      <c r="A49" s="2" t="s">
        <v>134</v>
      </c>
      <c r="B49" s="4" t="s">
        <v>564</v>
      </c>
      <c r="C49" s="113" t="s">
        <v>165</v>
      </c>
      <c r="D49" s="125" t="s">
        <v>508</v>
      </c>
      <c r="E49" s="99"/>
      <c r="F49" s="24">
        <v>2</v>
      </c>
      <c r="G49" s="26">
        <v>2</v>
      </c>
      <c r="H49" s="25"/>
      <c r="I49" s="2" t="s">
        <v>367</v>
      </c>
      <c r="J49" s="2" t="s">
        <v>8</v>
      </c>
    </row>
    <row r="50" spans="1:10" ht="12.75">
      <c r="A50" s="2" t="s">
        <v>134</v>
      </c>
      <c r="B50" s="4" t="s">
        <v>561</v>
      </c>
      <c r="C50" s="113" t="s">
        <v>165</v>
      </c>
      <c r="D50" s="125" t="s">
        <v>508</v>
      </c>
      <c r="E50" s="99"/>
      <c r="F50" s="24">
        <v>2</v>
      </c>
      <c r="G50" s="26">
        <v>2</v>
      </c>
      <c r="H50" s="25"/>
      <c r="I50" s="2" t="s">
        <v>367</v>
      </c>
      <c r="J50" s="2" t="s">
        <v>8</v>
      </c>
    </row>
    <row r="51" spans="1:10" ht="12.75">
      <c r="A51" s="2" t="s">
        <v>134</v>
      </c>
      <c r="B51" s="4" t="s">
        <v>560</v>
      </c>
      <c r="C51" s="113" t="s">
        <v>165</v>
      </c>
      <c r="D51" s="125" t="s">
        <v>508</v>
      </c>
      <c r="E51" s="99"/>
      <c r="F51" s="24">
        <v>1</v>
      </c>
      <c r="G51" s="26">
        <v>1</v>
      </c>
      <c r="H51" s="25"/>
      <c r="I51" s="2" t="s">
        <v>367</v>
      </c>
      <c r="J51" s="2" t="s">
        <v>8</v>
      </c>
    </row>
    <row r="52" spans="1:10" ht="12.75">
      <c r="A52" s="2" t="s">
        <v>134</v>
      </c>
      <c r="B52" s="4" t="s">
        <v>562</v>
      </c>
      <c r="C52" s="113" t="s">
        <v>165</v>
      </c>
      <c r="D52" s="125" t="s">
        <v>563</v>
      </c>
      <c r="E52" s="99"/>
      <c r="F52" s="24">
        <v>2</v>
      </c>
      <c r="G52" s="26">
        <v>2</v>
      </c>
      <c r="H52" s="25"/>
      <c r="I52" s="2" t="s">
        <v>367</v>
      </c>
      <c r="J52" s="2" t="s">
        <v>8</v>
      </c>
    </row>
    <row r="53" spans="1:10" ht="12.75">
      <c r="A53" s="16" t="s">
        <v>134</v>
      </c>
      <c r="B53" s="4" t="s">
        <v>137</v>
      </c>
      <c r="C53" s="113" t="s">
        <v>349</v>
      </c>
      <c r="D53" s="31">
        <v>42780</v>
      </c>
      <c r="E53" s="7">
        <v>20.58</v>
      </c>
      <c r="F53" s="24">
        <v>500</v>
      </c>
      <c r="G53" s="25">
        <v>0</v>
      </c>
      <c r="H53" s="25">
        <v>0</v>
      </c>
      <c r="I53" s="2" t="s">
        <v>367</v>
      </c>
      <c r="J53" s="2" t="s">
        <v>3</v>
      </c>
    </row>
    <row r="54" spans="1:10" ht="12.75">
      <c r="A54" s="2" t="s">
        <v>134</v>
      </c>
      <c r="B54" s="4" t="s">
        <v>141</v>
      </c>
      <c r="C54" s="115" t="s">
        <v>142</v>
      </c>
      <c r="D54" s="32">
        <v>39800</v>
      </c>
      <c r="E54" s="98">
        <v>251.16</v>
      </c>
      <c r="F54" s="13">
        <v>2</v>
      </c>
      <c r="I54" s="2" t="s">
        <v>367</v>
      </c>
      <c r="J54" s="2" t="s">
        <v>8</v>
      </c>
    </row>
    <row r="55" spans="1:10" ht="12.75">
      <c r="A55" s="2" t="s">
        <v>134</v>
      </c>
      <c r="B55" s="4" t="s">
        <v>152</v>
      </c>
      <c r="C55" s="114" t="s">
        <v>21</v>
      </c>
      <c r="D55" s="32">
        <v>40829</v>
      </c>
      <c r="E55" s="98">
        <v>188.15</v>
      </c>
      <c r="F55" s="13">
        <v>40</v>
      </c>
      <c r="G55" s="23">
        <v>40</v>
      </c>
      <c r="I55" s="2" t="s">
        <v>367</v>
      </c>
      <c r="J55" s="2" t="s">
        <v>8</v>
      </c>
    </row>
    <row r="56" spans="1:10" ht="12.75">
      <c r="A56" s="2" t="s">
        <v>134</v>
      </c>
      <c r="B56" s="4" t="s">
        <v>153</v>
      </c>
      <c r="C56" s="114" t="s">
        <v>22</v>
      </c>
      <c r="D56" s="1">
        <v>41044</v>
      </c>
      <c r="E56" s="100">
        <v>540.59</v>
      </c>
      <c r="F56" s="13">
        <v>40</v>
      </c>
      <c r="G56" s="23">
        <v>40</v>
      </c>
      <c r="H56" s="2"/>
      <c r="I56" s="2" t="s">
        <v>56</v>
      </c>
      <c r="J56" s="2" t="s">
        <v>23</v>
      </c>
    </row>
    <row r="57" spans="1:11" ht="12.75">
      <c r="A57" s="2" t="s">
        <v>134</v>
      </c>
      <c r="B57" s="5" t="s">
        <v>209</v>
      </c>
      <c r="C57" s="114" t="s">
        <v>61</v>
      </c>
      <c r="D57" s="30">
        <v>2004</v>
      </c>
      <c r="E57" s="7"/>
      <c r="F57" s="13">
        <v>2</v>
      </c>
      <c r="G57" s="23">
        <v>2</v>
      </c>
      <c r="K57" s="2" t="s">
        <v>495</v>
      </c>
    </row>
    <row r="58" spans="1:10" ht="12.75">
      <c r="A58" s="2" t="s">
        <v>134</v>
      </c>
      <c r="B58" s="5" t="s">
        <v>161</v>
      </c>
      <c r="C58" s="113" t="s">
        <v>142</v>
      </c>
      <c r="D58" s="31">
        <v>41519</v>
      </c>
      <c r="E58" s="7">
        <v>105.25</v>
      </c>
      <c r="F58" s="13">
        <v>2</v>
      </c>
      <c r="G58" s="23">
        <v>2</v>
      </c>
      <c r="I58" s="2" t="s">
        <v>367</v>
      </c>
      <c r="J58" s="2" t="s">
        <v>8</v>
      </c>
    </row>
    <row r="59" spans="1:5" ht="12.75">
      <c r="A59" s="2" t="s">
        <v>134</v>
      </c>
      <c r="B59" s="5" t="s">
        <v>174</v>
      </c>
      <c r="C59" s="115" t="s">
        <v>165</v>
      </c>
      <c r="D59" s="31">
        <v>41990</v>
      </c>
      <c r="E59" s="11">
        <v>145.6</v>
      </c>
    </row>
    <row r="60" spans="1:10" ht="12.75">
      <c r="A60" s="2" t="s">
        <v>134</v>
      </c>
      <c r="B60" s="5" t="s">
        <v>205</v>
      </c>
      <c r="C60" s="114" t="s">
        <v>165</v>
      </c>
      <c r="D60" s="31">
        <v>41990</v>
      </c>
      <c r="E60" s="11">
        <v>191.59</v>
      </c>
      <c r="F60" s="13">
        <v>9</v>
      </c>
      <c r="G60" s="23">
        <v>9</v>
      </c>
      <c r="I60" s="2" t="s">
        <v>367</v>
      </c>
      <c r="J60" s="2" t="s">
        <v>8</v>
      </c>
    </row>
    <row r="61" spans="1:11" ht="12.75">
      <c r="A61" s="2" t="s">
        <v>134</v>
      </c>
      <c r="B61" s="9" t="s">
        <v>368</v>
      </c>
      <c r="C61" s="114" t="s">
        <v>376</v>
      </c>
      <c r="D61" s="31">
        <v>42117</v>
      </c>
      <c r="E61" s="7">
        <v>137.88</v>
      </c>
      <c r="F61" s="13">
        <v>2</v>
      </c>
      <c r="G61" s="23">
        <v>2</v>
      </c>
      <c r="I61" s="2" t="s">
        <v>367</v>
      </c>
      <c r="K61" s="2" t="s">
        <v>5</v>
      </c>
    </row>
    <row r="62" spans="1:10" ht="12.75">
      <c r="A62" s="2" t="s">
        <v>134</v>
      </c>
      <c r="B62" s="9" t="s">
        <v>210</v>
      </c>
      <c r="C62" s="114" t="s">
        <v>169</v>
      </c>
      <c r="D62" s="31">
        <v>42095</v>
      </c>
      <c r="E62" s="7">
        <v>596.4</v>
      </c>
      <c r="F62" s="13">
        <v>2</v>
      </c>
      <c r="G62" s="23">
        <v>2</v>
      </c>
      <c r="I62" s="2" t="s">
        <v>367</v>
      </c>
      <c r="J62" s="2" t="s">
        <v>8</v>
      </c>
    </row>
    <row r="63" spans="1:10" ht="12.75">
      <c r="A63" s="2" t="s">
        <v>134</v>
      </c>
      <c r="B63" s="9" t="s">
        <v>212</v>
      </c>
      <c r="C63" s="114" t="s">
        <v>142</v>
      </c>
      <c r="D63" s="31"/>
      <c r="E63" s="7"/>
      <c r="F63" s="13">
        <v>3</v>
      </c>
      <c r="G63" s="23">
        <v>3</v>
      </c>
      <c r="I63" s="2" t="s">
        <v>367</v>
      </c>
      <c r="J63" s="2" t="s">
        <v>8</v>
      </c>
    </row>
    <row r="64" spans="1:10" ht="12.75">
      <c r="A64" s="2" t="s">
        <v>134</v>
      </c>
      <c r="B64" s="8" t="s">
        <v>211</v>
      </c>
      <c r="C64" s="114" t="s">
        <v>169</v>
      </c>
      <c r="D64" s="31">
        <v>42264</v>
      </c>
      <c r="E64" s="7">
        <v>768.48</v>
      </c>
      <c r="F64" s="13">
        <v>4</v>
      </c>
      <c r="G64" s="23">
        <v>4</v>
      </c>
      <c r="I64" s="2" t="s">
        <v>367</v>
      </c>
      <c r="J64" s="2" t="s">
        <v>8</v>
      </c>
    </row>
    <row r="65" spans="1:10" ht="12.75">
      <c r="A65" s="2" t="s">
        <v>134</v>
      </c>
      <c r="B65" s="8" t="s">
        <v>207</v>
      </c>
      <c r="C65" s="114" t="s">
        <v>142</v>
      </c>
      <c r="D65" s="31">
        <v>42657</v>
      </c>
      <c r="E65" s="7">
        <v>189</v>
      </c>
      <c r="F65" s="13">
        <v>2</v>
      </c>
      <c r="G65" s="23">
        <v>2</v>
      </c>
      <c r="I65" s="2" t="s">
        <v>56</v>
      </c>
      <c r="J65" s="2" t="s">
        <v>358</v>
      </c>
    </row>
    <row r="66" spans="1:11" ht="12.75">
      <c r="A66" s="2" t="s">
        <v>134</v>
      </c>
      <c r="B66" s="8" t="s">
        <v>496</v>
      </c>
      <c r="C66" s="114" t="s">
        <v>208</v>
      </c>
      <c r="D66" s="31">
        <v>41094</v>
      </c>
      <c r="E66" s="7" t="s">
        <v>497</v>
      </c>
      <c r="F66" s="13">
        <v>6</v>
      </c>
      <c r="G66" s="23">
        <v>5</v>
      </c>
      <c r="I66" s="2" t="s">
        <v>498</v>
      </c>
      <c r="J66" s="2" t="s">
        <v>8</v>
      </c>
      <c r="K66" s="2" t="s">
        <v>499</v>
      </c>
    </row>
    <row r="67" spans="1:10" ht="12.75">
      <c r="A67" s="2" t="s">
        <v>134</v>
      </c>
      <c r="B67" s="19" t="s">
        <v>500</v>
      </c>
      <c r="C67" s="114" t="s">
        <v>170</v>
      </c>
      <c r="D67" s="20">
        <v>42523</v>
      </c>
      <c r="E67" s="106">
        <v>1609.8</v>
      </c>
      <c r="F67" s="13">
        <v>1</v>
      </c>
      <c r="G67" s="23">
        <v>1</v>
      </c>
      <c r="H67" s="2"/>
      <c r="I67" s="2" t="s">
        <v>56</v>
      </c>
      <c r="J67" s="2" t="s">
        <v>8</v>
      </c>
    </row>
    <row r="68" spans="1:10" ht="12.75">
      <c r="A68" s="2" t="s">
        <v>134</v>
      </c>
      <c r="B68" s="8" t="s">
        <v>162</v>
      </c>
      <c r="C68" s="114" t="s">
        <v>171</v>
      </c>
      <c r="D68" s="31">
        <v>42255</v>
      </c>
      <c r="E68" s="7">
        <v>24.9</v>
      </c>
      <c r="F68" s="13">
        <v>1</v>
      </c>
      <c r="I68" s="2" t="s">
        <v>367</v>
      </c>
      <c r="J68" s="2" t="s">
        <v>8</v>
      </c>
    </row>
    <row r="69" spans="1:10" ht="12.75">
      <c r="A69" s="2" t="s">
        <v>134</v>
      </c>
      <c r="B69" s="8" t="s">
        <v>172</v>
      </c>
      <c r="C69" s="114" t="s">
        <v>173</v>
      </c>
      <c r="D69" s="31">
        <v>42255</v>
      </c>
      <c r="E69" s="7">
        <v>179</v>
      </c>
      <c r="F69" s="13">
        <v>1</v>
      </c>
      <c r="G69" s="23">
        <v>1</v>
      </c>
      <c r="I69" s="2" t="s">
        <v>367</v>
      </c>
      <c r="J69" s="2" t="s">
        <v>8</v>
      </c>
    </row>
    <row r="70" spans="1:10" ht="12.75">
      <c r="A70" s="2" t="s">
        <v>134</v>
      </c>
      <c r="B70" s="5" t="s">
        <v>164</v>
      </c>
      <c r="C70" s="114" t="s">
        <v>165</v>
      </c>
      <c r="D70" s="31">
        <v>42300</v>
      </c>
      <c r="E70" s="7">
        <v>340.61</v>
      </c>
      <c r="F70" s="13">
        <v>12</v>
      </c>
      <c r="G70" s="23">
        <v>0</v>
      </c>
      <c r="I70" s="2" t="s">
        <v>367</v>
      </c>
      <c r="J70" s="2" t="s">
        <v>8</v>
      </c>
    </row>
    <row r="71" spans="1:9" ht="12.75">
      <c r="A71" s="2" t="s">
        <v>134</v>
      </c>
      <c r="B71" s="3" t="s">
        <v>167</v>
      </c>
      <c r="C71" s="116"/>
      <c r="D71" s="34" t="s">
        <v>57</v>
      </c>
      <c r="E71" s="107">
        <v>223.65</v>
      </c>
      <c r="F71" s="23"/>
      <c r="H71" s="2"/>
      <c r="I71" s="2" t="s">
        <v>56</v>
      </c>
    </row>
    <row r="72" spans="1:9" ht="12.75">
      <c r="A72" s="2" t="s">
        <v>134</v>
      </c>
      <c r="B72" s="4" t="s">
        <v>176</v>
      </c>
      <c r="C72" s="114"/>
      <c r="D72" s="14">
        <v>41526</v>
      </c>
      <c r="E72" s="107">
        <f>348.04/4</f>
        <v>87.01</v>
      </c>
      <c r="F72" s="23">
        <v>1500</v>
      </c>
      <c r="H72" s="2"/>
      <c r="I72" s="2" t="s">
        <v>56</v>
      </c>
    </row>
    <row r="73" spans="1:10" ht="12.75">
      <c r="A73" s="2" t="s">
        <v>134</v>
      </c>
      <c r="B73" s="4" t="s">
        <v>501</v>
      </c>
      <c r="C73" s="114" t="s">
        <v>502</v>
      </c>
      <c r="D73" s="34">
        <v>2010</v>
      </c>
      <c r="E73" s="107" t="s">
        <v>456</v>
      </c>
      <c r="F73" s="23">
        <v>1500</v>
      </c>
      <c r="G73" s="23">
        <v>300</v>
      </c>
      <c r="H73" s="2"/>
      <c r="I73" s="2" t="s">
        <v>367</v>
      </c>
      <c r="J73" s="2" t="s">
        <v>438</v>
      </c>
    </row>
    <row r="74" spans="1:10" ht="12.75">
      <c r="A74" s="2" t="s">
        <v>134</v>
      </c>
      <c r="B74" s="5" t="s">
        <v>348</v>
      </c>
      <c r="C74" s="114" t="s">
        <v>344</v>
      </c>
      <c r="F74" s="13">
        <v>900</v>
      </c>
      <c r="G74" s="23">
        <v>900</v>
      </c>
      <c r="I74" s="2" t="s">
        <v>344</v>
      </c>
      <c r="J74" s="2" t="s">
        <v>347</v>
      </c>
    </row>
    <row r="75" spans="1:10" ht="12.75">
      <c r="A75" s="2" t="s">
        <v>134</v>
      </c>
      <c r="B75" s="4" t="s">
        <v>196</v>
      </c>
      <c r="C75" s="113" t="s">
        <v>193</v>
      </c>
      <c r="D75" s="32" t="s">
        <v>184</v>
      </c>
      <c r="E75" s="98"/>
      <c r="F75" s="13">
        <v>50</v>
      </c>
      <c r="G75" s="13">
        <v>50</v>
      </c>
      <c r="I75" s="2" t="s">
        <v>367</v>
      </c>
      <c r="J75" s="2" t="s">
        <v>8</v>
      </c>
    </row>
    <row r="76" spans="1:11" ht="12.75">
      <c r="A76" s="2" t="s">
        <v>134</v>
      </c>
      <c r="B76" s="4" t="s">
        <v>503</v>
      </c>
      <c r="C76" s="113" t="s">
        <v>504</v>
      </c>
      <c r="D76" s="32" t="s">
        <v>184</v>
      </c>
      <c r="E76" s="98"/>
      <c r="F76" s="13">
        <v>150</v>
      </c>
      <c r="G76" s="13">
        <v>80</v>
      </c>
      <c r="I76" s="2" t="s">
        <v>367</v>
      </c>
      <c r="J76" s="2" t="s">
        <v>8</v>
      </c>
      <c r="K76" s="2" t="s">
        <v>505</v>
      </c>
    </row>
    <row r="77" spans="1:10" ht="12.75">
      <c r="A77" s="2" t="s">
        <v>134</v>
      </c>
      <c r="B77" s="16" t="s">
        <v>420</v>
      </c>
      <c r="C77" s="114" t="s">
        <v>344</v>
      </c>
      <c r="G77" s="23">
        <v>500</v>
      </c>
      <c r="I77" s="2" t="s">
        <v>344</v>
      </c>
      <c r="J77" s="2" t="s">
        <v>347</v>
      </c>
    </row>
    <row r="78" spans="1:10" ht="12.75">
      <c r="A78" s="2" t="s">
        <v>134</v>
      </c>
      <c r="B78" s="16" t="s">
        <v>420</v>
      </c>
      <c r="C78" s="114" t="s">
        <v>344</v>
      </c>
      <c r="G78" s="23">
        <v>200</v>
      </c>
      <c r="I78" s="2" t="s">
        <v>344</v>
      </c>
      <c r="J78" s="2" t="s">
        <v>423</v>
      </c>
    </row>
    <row r="79" spans="1:10" ht="12.75">
      <c r="A79" s="2" t="s">
        <v>134</v>
      </c>
      <c r="B79" s="16" t="s">
        <v>443</v>
      </c>
      <c r="C79" s="114" t="s">
        <v>344</v>
      </c>
      <c r="G79" s="23">
        <v>3</v>
      </c>
      <c r="I79" s="2" t="s">
        <v>344</v>
      </c>
      <c r="J79" s="2" t="s">
        <v>444</v>
      </c>
    </row>
    <row r="80" spans="1:10" ht="12.75">
      <c r="A80" s="2" t="s">
        <v>134</v>
      </c>
      <c r="B80" s="16" t="s">
        <v>451</v>
      </c>
      <c r="C80" s="114" t="s">
        <v>452</v>
      </c>
      <c r="D80" s="23">
        <v>2017</v>
      </c>
      <c r="E80" s="97" t="s">
        <v>456</v>
      </c>
      <c r="G80" s="23">
        <v>1</v>
      </c>
      <c r="I80" s="2" t="s">
        <v>367</v>
      </c>
      <c r="J80" s="2" t="s">
        <v>438</v>
      </c>
    </row>
    <row r="81" spans="1:10" ht="12.75">
      <c r="A81" s="2" t="s">
        <v>134</v>
      </c>
      <c r="B81" s="6" t="s">
        <v>531</v>
      </c>
      <c r="C81" s="113"/>
      <c r="D81" s="30" t="s">
        <v>532</v>
      </c>
      <c r="E81" s="99">
        <v>0</v>
      </c>
      <c r="F81" s="24">
        <v>1</v>
      </c>
      <c r="G81" s="25">
        <v>1</v>
      </c>
      <c r="H81" s="25">
        <v>1</v>
      </c>
      <c r="I81" s="2" t="s">
        <v>367</v>
      </c>
      <c r="J81" s="2" t="s">
        <v>3</v>
      </c>
    </row>
    <row r="82" spans="1:10" ht="12.75">
      <c r="A82" s="2" t="s">
        <v>145</v>
      </c>
      <c r="B82" s="4" t="s">
        <v>71</v>
      </c>
      <c r="C82" s="114" t="s">
        <v>36</v>
      </c>
      <c r="D82" s="32">
        <v>40283</v>
      </c>
      <c r="E82" s="7">
        <v>1194</v>
      </c>
      <c r="F82" s="13">
        <v>6</v>
      </c>
      <c r="G82" s="23">
        <v>3</v>
      </c>
      <c r="I82" s="2" t="s">
        <v>367</v>
      </c>
      <c r="J82" s="2" t="s">
        <v>8</v>
      </c>
    </row>
    <row r="83" spans="1:5" ht="12.75">
      <c r="A83" s="2" t="s">
        <v>145</v>
      </c>
      <c r="B83" s="4" t="s">
        <v>71</v>
      </c>
      <c r="C83" s="114" t="s">
        <v>37</v>
      </c>
      <c r="D83" s="32">
        <v>41541</v>
      </c>
      <c r="E83" s="98">
        <v>620</v>
      </c>
    </row>
    <row r="84" spans="1:10" ht="12.75">
      <c r="A84" s="2" t="s">
        <v>145</v>
      </c>
      <c r="B84" s="4" t="s">
        <v>30</v>
      </c>
      <c r="C84" s="114" t="s">
        <v>26</v>
      </c>
      <c r="D84" s="32">
        <v>40283</v>
      </c>
      <c r="E84" s="7">
        <v>320</v>
      </c>
      <c r="F84" s="13">
        <v>40</v>
      </c>
      <c r="G84" s="23">
        <v>31</v>
      </c>
      <c r="I84" s="2" t="s">
        <v>367</v>
      </c>
      <c r="J84" s="2" t="s">
        <v>28</v>
      </c>
    </row>
    <row r="85" spans="1:10" ht="12.75">
      <c r="A85" s="2" t="s">
        <v>145</v>
      </c>
      <c r="B85" s="4" t="s">
        <v>30</v>
      </c>
      <c r="C85" s="114" t="s">
        <v>25</v>
      </c>
      <c r="D85" s="32">
        <v>40283</v>
      </c>
      <c r="E85" s="7">
        <v>320</v>
      </c>
      <c r="F85" s="13">
        <v>40</v>
      </c>
      <c r="G85" s="23">
        <v>34</v>
      </c>
      <c r="I85" s="2" t="s">
        <v>367</v>
      </c>
      <c r="J85" s="2" t="s">
        <v>8</v>
      </c>
    </row>
    <row r="86" spans="1:10" ht="12.75">
      <c r="A86" s="2" t="s">
        <v>145</v>
      </c>
      <c r="B86" s="4" t="s">
        <v>35</v>
      </c>
      <c r="C86" s="113" t="s">
        <v>34</v>
      </c>
      <c r="D86" s="32">
        <v>41537</v>
      </c>
      <c r="E86" s="98">
        <v>300</v>
      </c>
      <c r="F86" s="13">
        <v>40</v>
      </c>
      <c r="G86" s="23">
        <v>37</v>
      </c>
      <c r="I86" s="2" t="s">
        <v>367</v>
      </c>
      <c r="J86" s="2" t="s">
        <v>8</v>
      </c>
    </row>
    <row r="87" spans="1:10" ht="12.75">
      <c r="A87" s="2" t="s">
        <v>145</v>
      </c>
      <c r="B87" s="4" t="s">
        <v>29</v>
      </c>
      <c r="C87" s="115" t="s">
        <v>38</v>
      </c>
      <c r="D87" s="31">
        <v>41031</v>
      </c>
      <c r="E87" s="98">
        <v>39</v>
      </c>
      <c r="F87" s="13">
        <v>5</v>
      </c>
      <c r="G87" s="23">
        <v>5</v>
      </c>
      <c r="I87" s="2" t="s">
        <v>367</v>
      </c>
      <c r="J87" s="2" t="s">
        <v>8</v>
      </c>
    </row>
    <row r="88" spans="1:10" ht="12.75">
      <c r="A88" s="2" t="s">
        <v>145</v>
      </c>
      <c r="B88" s="4" t="s">
        <v>426</v>
      </c>
      <c r="C88" s="115" t="s">
        <v>425</v>
      </c>
      <c r="D88" s="31">
        <v>40361</v>
      </c>
      <c r="E88" s="98"/>
      <c r="F88" s="13">
        <v>2</v>
      </c>
      <c r="G88" s="23">
        <v>2</v>
      </c>
      <c r="I88" s="2" t="s">
        <v>367</v>
      </c>
      <c r="J88" s="2" t="s">
        <v>8</v>
      </c>
    </row>
    <row r="89" spans="1:10" ht="12.75">
      <c r="A89" s="2" t="s">
        <v>145</v>
      </c>
      <c r="B89" s="4" t="s">
        <v>29</v>
      </c>
      <c r="C89" s="115" t="s">
        <v>38</v>
      </c>
      <c r="D89" s="32">
        <v>41473</v>
      </c>
      <c r="E89" s="98">
        <v>51.21</v>
      </c>
      <c r="F89" s="13">
        <v>5</v>
      </c>
      <c r="G89" s="23">
        <v>5</v>
      </c>
      <c r="I89" s="2" t="s">
        <v>367</v>
      </c>
      <c r="J89" s="2" t="s">
        <v>8</v>
      </c>
    </row>
    <row r="90" spans="1:10" ht="12.75">
      <c r="A90" s="2" t="s">
        <v>85</v>
      </c>
      <c r="B90" s="3" t="s">
        <v>86</v>
      </c>
      <c r="C90" s="114" t="s">
        <v>87</v>
      </c>
      <c r="D90" s="1">
        <v>36866</v>
      </c>
      <c r="E90" s="100">
        <v>5</v>
      </c>
      <c r="F90" s="22">
        <v>1</v>
      </c>
      <c r="G90" s="23">
        <v>1</v>
      </c>
      <c r="I90" s="2" t="s">
        <v>367</v>
      </c>
      <c r="J90" s="2" t="s">
        <v>3</v>
      </c>
    </row>
    <row r="91" spans="1:10" ht="12.75">
      <c r="A91" s="2" t="s">
        <v>85</v>
      </c>
      <c r="B91" s="3" t="s">
        <v>86</v>
      </c>
      <c r="C91" s="114" t="s">
        <v>88</v>
      </c>
      <c r="D91" s="1">
        <v>37231</v>
      </c>
      <c r="E91" s="100">
        <v>5</v>
      </c>
      <c r="F91" s="22">
        <v>1</v>
      </c>
      <c r="G91" s="23">
        <v>1</v>
      </c>
      <c r="I91" s="2" t="s">
        <v>367</v>
      </c>
      <c r="J91" s="2" t="s">
        <v>3</v>
      </c>
    </row>
    <row r="92" spans="1:10" ht="12.75">
      <c r="A92" s="2" t="s">
        <v>85</v>
      </c>
      <c r="B92" s="3" t="s">
        <v>86</v>
      </c>
      <c r="C92" s="114" t="s">
        <v>89</v>
      </c>
      <c r="D92" s="1">
        <v>37596</v>
      </c>
      <c r="E92" s="100">
        <v>5</v>
      </c>
      <c r="F92" s="22">
        <v>2</v>
      </c>
      <c r="G92" s="23">
        <v>2</v>
      </c>
      <c r="I92" s="2" t="s">
        <v>367</v>
      </c>
      <c r="J92" s="2" t="s">
        <v>3</v>
      </c>
    </row>
    <row r="93" spans="1:10" ht="12.75">
      <c r="A93" s="2" t="s">
        <v>85</v>
      </c>
      <c r="B93" s="3" t="s">
        <v>86</v>
      </c>
      <c r="C93" s="114" t="s">
        <v>90</v>
      </c>
      <c r="D93" s="1">
        <v>38327</v>
      </c>
      <c r="E93" s="100">
        <v>5</v>
      </c>
      <c r="F93" s="22">
        <v>1</v>
      </c>
      <c r="G93" s="23">
        <v>1</v>
      </c>
      <c r="I93" s="2" t="s">
        <v>367</v>
      </c>
      <c r="J93" s="2" t="s">
        <v>3</v>
      </c>
    </row>
    <row r="94" spans="1:10" ht="12.75">
      <c r="A94" s="2" t="s">
        <v>85</v>
      </c>
      <c r="B94" s="3" t="s">
        <v>86</v>
      </c>
      <c r="C94" s="114" t="s">
        <v>91</v>
      </c>
      <c r="D94" s="1">
        <v>39057</v>
      </c>
      <c r="E94" s="100">
        <v>5</v>
      </c>
      <c r="F94" s="22">
        <v>3</v>
      </c>
      <c r="G94" s="23">
        <v>3</v>
      </c>
      <c r="I94" s="2" t="s">
        <v>367</v>
      </c>
      <c r="J94" s="2" t="s">
        <v>3</v>
      </c>
    </row>
    <row r="95" spans="1:10" ht="12.75">
      <c r="A95" s="2" t="s">
        <v>85</v>
      </c>
      <c r="B95" s="3" t="s">
        <v>86</v>
      </c>
      <c r="C95" s="114" t="s">
        <v>92</v>
      </c>
      <c r="D95" s="1">
        <v>39422</v>
      </c>
      <c r="E95" s="100">
        <v>5</v>
      </c>
      <c r="F95" s="22">
        <v>1</v>
      </c>
      <c r="G95" s="23">
        <v>1</v>
      </c>
      <c r="I95" s="2" t="s">
        <v>367</v>
      </c>
      <c r="J95" s="2" t="s">
        <v>3</v>
      </c>
    </row>
    <row r="96" spans="1:10" ht="22.5">
      <c r="A96" s="2" t="s">
        <v>85</v>
      </c>
      <c r="B96" s="3" t="s">
        <v>86</v>
      </c>
      <c r="C96" s="118" t="s">
        <v>391</v>
      </c>
      <c r="D96" s="1">
        <v>40883</v>
      </c>
      <c r="E96" s="100">
        <v>5</v>
      </c>
      <c r="F96" s="22">
        <v>1</v>
      </c>
      <c r="G96" s="23">
        <v>1</v>
      </c>
      <c r="I96" s="2" t="s">
        <v>367</v>
      </c>
      <c r="J96" s="2" t="s">
        <v>3</v>
      </c>
    </row>
    <row r="97" spans="1:10" ht="12.75">
      <c r="A97" s="2" t="s">
        <v>85</v>
      </c>
      <c r="B97" s="3" t="s">
        <v>86</v>
      </c>
      <c r="C97" s="114" t="s">
        <v>93</v>
      </c>
      <c r="D97" s="1"/>
      <c r="E97" s="100"/>
      <c r="F97" s="22">
        <v>2</v>
      </c>
      <c r="G97" s="23">
        <v>2</v>
      </c>
      <c r="I97" s="2" t="s">
        <v>367</v>
      </c>
      <c r="J97" s="2" t="s">
        <v>3</v>
      </c>
    </row>
    <row r="98" spans="1:10" ht="12.75">
      <c r="A98" s="2" t="s">
        <v>85</v>
      </c>
      <c r="B98" s="3" t="s">
        <v>94</v>
      </c>
      <c r="C98" s="114" t="s">
        <v>95</v>
      </c>
      <c r="D98" s="1"/>
      <c r="E98" s="100"/>
      <c r="F98" s="22">
        <v>1</v>
      </c>
      <c r="G98" s="23">
        <v>1</v>
      </c>
      <c r="I98" s="2" t="s">
        <v>367</v>
      </c>
      <c r="J98" s="2" t="s">
        <v>3</v>
      </c>
    </row>
    <row r="99" spans="1:10" ht="12.75">
      <c r="A99" s="2" t="s">
        <v>85</v>
      </c>
      <c r="B99" s="3" t="s">
        <v>96</v>
      </c>
      <c r="C99" s="114" t="s">
        <v>97</v>
      </c>
      <c r="D99" s="29" t="s">
        <v>98</v>
      </c>
      <c r="E99" s="100"/>
      <c r="F99" s="22">
        <v>1</v>
      </c>
      <c r="G99" s="23">
        <v>1</v>
      </c>
      <c r="I99" s="2" t="s">
        <v>367</v>
      </c>
      <c r="J99" s="2" t="s">
        <v>3</v>
      </c>
    </row>
    <row r="100" spans="1:7" ht="12.75">
      <c r="A100" s="2" t="s">
        <v>85</v>
      </c>
      <c r="B100" s="8" t="s">
        <v>163</v>
      </c>
      <c r="C100" s="114"/>
      <c r="D100" s="31">
        <v>42219</v>
      </c>
      <c r="E100" s="7">
        <v>30</v>
      </c>
      <c r="F100" s="13">
        <v>1</v>
      </c>
      <c r="G100" s="23">
        <v>1</v>
      </c>
    </row>
    <row r="101" spans="1:10" ht="12.75">
      <c r="A101" s="2" t="s">
        <v>85</v>
      </c>
      <c r="B101" s="8" t="s">
        <v>565</v>
      </c>
      <c r="C101" s="114"/>
      <c r="D101" s="31">
        <v>42672</v>
      </c>
      <c r="E101" s="7">
        <v>500</v>
      </c>
      <c r="F101" s="13">
        <v>1</v>
      </c>
      <c r="G101" s="23">
        <v>1</v>
      </c>
      <c r="I101" s="2" t="s">
        <v>367</v>
      </c>
      <c r="J101" s="2" t="s">
        <v>3</v>
      </c>
    </row>
    <row r="102" spans="1:10" ht="12.75">
      <c r="A102" s="2" t="s">
        <v>85</v>
      </c>
      <c r="B102" s="3" t="s">
        <v>99</v>
      </c>
      <c r="C102" s="114" t="s">
        <v>100</v>
      </c>
      <c r="D102" s="29" t="s">
        <v>101</v>
      </c>
      <c r="E102" s="100"/>
      <c r="F102" s="22">
        <v>1</v>
      </c>
      <c r="G102" s="23">
        <v>1</v>
      </c>
      <c r="I102" s="2" t="s">
        <v>367</v>
      </c>
      <c r="J102" s="2" t="s">
        <v>3</v>
      </c>
    </row>
    <row r="103" spans="1:10" ht="12.75">
      <c r="A103" s="2" t="s">
        <v>85</v>
      </c>
      <c r="B103" s="3" t="s">
        <v>102</v>
      </c>
      <c r="C103" s="114" t="s">
        <v>103</v>
      </c>
      <c r="D103" s="29"/>
      <c r="E103" s="100"/>
      <c r="F103" s="22">
        <v>1</v>
      </c>
      <c r="G103" s="23">
        <v>1</v>
      </c>
      <c r="I103" s="2" t="s">
        <v>367</v>
      </c>
      <c r="J103" s="2" t="s">
        <v>3</v>
      </c>
    </row>
    <row r="104" spans="1:10" ht="12.75">
      <c r="A104" s="2" t="s">
        <v>85</v>
      </c>
      <c r="B104" s="3" t="s">
        <v>104</v>
      </c>
      <c r="C104" s="114" t="s">
        <v>105</v>
      </c>
      <c r="D104" s="29" t="s">
        <v>108</v>
      </c>
      <c r="E104" s="100">
        <v>15</v>
      </c>
      <c r="F104" s="22">
        <v>1</v>
      </c>
      <c r="G104" s="23">
        <v>1</v>
      </c>
      <c r="I104" s="2" t="s">
        <v>367</v>
      </c>
      <c r="J104" s="2" t="s">
        <v>3</v>
      </c>
    </row>
    <row r="105" spans="1:10" ht="12.75">
      <c r="A105" s="2" t="s">
        <v>85</v>
      </c>
      <c r="B105" s="3" t="s">
        <v>109</v>
      </c>
      <c r="C105" s="114"/>
      <c r="D105" s="29" t="s">
        <v>107</v>
      </c>
      <c r="E105" s="100"/>
      <c r="F105" s="22">
        <v>1</v>
      </c>
      <c r="G105" s="23">
        <v>1</v>
      </c>
      <c r="I105" s="2" t="s">
        <v>367</v>
      </c>
      <c r="J105" s="2" t="s">
        <v>3</v>
      </c>
    </row>
    <row r="106" spans="1:10" ht="12.75">
      <c r="A106" s="2" t="s">
        <v>85</v>
      </c>
      <c r="B106" s="3" t="s">
        <v>110</v>
      </c>
      <c r="C106" s="114" t="s">
        <v>111</v>
      </c>
      <c r="D106" s="29" t="s">
        <v>112</v>
      </c>
      <c r="E106" s="100"/>
      <c r="F106" s="22">
        <v>1</v>
      </c>
      <c r="G106" s="23">
        <v>1</v>
      </c>
      <c r="I106" s="2" t="s">
        <v>367</v>
      </c>
      <c r="J106" s="2" t="s">
        <v>3</v>
      </c>
    </row>
    <row r="107" spans="1:10" ht="12.75">
      <c r="A107" s="2" t="s">
        <v>85</v>
      </c>
      <c r="B107" s="3" t="s">
        <v>113</v>
      </c>
      <c r="C107" s="114" t="s">
        <v>114</v>
      </c>
      <c r="D107" s="29" t="s">
        <v>115</v>
      </c>
      <c r="E107" s="100"/>
      <c r="F107" s="22">
        <v>1</v>
      </c>
      <c r="G107" s="23">
        <v>1</v>
      </c>
      <c r="I107" s="2" t="s">
        <v>367</v>
      </c>
      <c r="J107" s="2" t="s">
        <v>3</v>
      </c>
    </row>
    <row r="108" spans="1:10" ht="12.75">
      <c r="A108" s="2" t="s">
        <v>85</v>
      </c>
      <c r="B108" s="3" t="s">
        <v>116</v>
      </c>
      <c r="C108" s="114" t="s">
        <v>117</v>
      </c>
      <c r="D108" s="29" t="s">
        <v>118</v>
      </c>
      <c r="E108" s="100"/>
      <c r="F108" s="22">
        <v>1</v>
      </c>
      <c r="G108" s="23">
        <v>1</v>
      </c>
      <c r="I108" s="2" t="s">
        <v>367</v>
      </c>
      <c r="J108" s="2" t="s">
        <v>3</v>
      </c>
    </row>
    <row r="109" spans="1:10" ht="12.75">
      <c r="A109" s="2" t="s">
        <v>85</v>
      </c>
      <c r="B109" s="3" t="s">
        <v>119</v>
      </c>
      <c r="C109" s="114" t="s">
        <v>117</v>
      </c>
      <c r="D109" s="29" t="s">
        <v>120</v>
      </c>
      <c r="E109" s="100"/>
      <c r="F109" s="22">
        <v>1</v>
      </c>
      <c r="G109" s="23">
        <v>1</v>
      </c>
      <c r="I109" s="2" t="s">
        <v>367</v>
      </c>
      <c r="J109" s="2" t="s">
        <v>3</v>
      </c>
    </row>
    <row r="110" spans="1:10" ht="12.75">
      <c r="A110" s="2" t="s">
        <v>85</v>
      </c>
      <c r="B110" s="3" t="s">
        <v>121</v>
      </c>
      <c r="C110" s="114" t="s">
        <v>122</v>
      </c>
      <c r="D110" s="29" t="s">
        <v>112</v>
      </c>
      <c r="E110" s="100">
        <v>25</v>
      </c>
      <c r="F110" s="22">
        <v>1</v>
      </c>
      <c r="G110" s="23">
        <v>1</v>
      </c>
      <c r="I110" s="2" t="s">
        <v>367</v>
      </c>
      <c r="J110" s="2" t="s">
        <v>3</v>
      </c>
    </row>
    <row r="111" spans="1:10" ht="12.75">
      <c r="A111" s="2" t="s">
        <v>85</v>
      </c>
      <c r="B111" s="3" t="s">
        <v>123</v>
      </c>
      <c r="C111" s="114" t="s">
        <v>124</v>
      </c>
      <c r="D111" s="29"/>
      <c r="E111" s="100"/>
      <c r="F111" s="22">
        <v>1</v>
      </c>
      <c r="G111" s="23">
        <v>1</v>
      </c>
      <c r="I111" s="2" t="s">
        <v>367</v>
      </c>
      <c r="J111" s="2" t="s">
        <v>3</v>
      </c>
    </row>
    <row r="112" spans="1:10" ht="12.75">
      <c r="A112" s="2" t="s">
        <v>85</v>
      </c>
      <c r="B112" s="3" t="s">
        <v>125</v>
      </c>
      <c r="C112" s="114"/>
      <c r="D112" s="29"/>
      <c r="E112" s="100"/>
      <c r="F112" s="22">
        <v>1</v>
      </c>
      <c r="G112" s="23">
        <v>1</v>
      </c>
      <c r="I112" s="2" t="s">
        <v>367</v>
      </c>
      <c r="J112" s="2" t="s">
        <v>3</v>
      </c>
    </row>
    <row r="113" spans="1:10" ht="12.75">
      <c r="A113" s="2" t="s">
        <v>85</v>
      </c>
      <c r="B113" s="3" t="s">
        <v>126</v>
      </c>
      <c r="C113" s="114" t="s">
        <v>127</v>
      </c>
      <c r="D113" s="29" t="s">
        <v>98</v>
      </c>
      <c r="E113" s="100"/>
      <c r="F113" s="22">
        <v>1</v>
      </c>
      <c r="G113" s="23">
        <v>1</v>
      </c>
      <c r="I113" s="2" t="s">
        <v>367</v>
      </c>
      <c r="J113" s="2" t="s">
        <v>3</v>
      </c>
    </row>
    <row r="114" spans="1:10" ht="12.75">
      <c r="A114" s="2" t="s">
        <v>85</v>
      </c>
      <c r="B114" s="3" t="s">
        <v>128</v>
      </c>
      <c r="C114" s="114" t="s">
        <v>129</v>
      </c>
      <c r="D114" s="29" t="s">
        <v>106</v>
      </c>
      <c r="E114" s="100"/>
      <c r="F114" s="22">
        <v>1</v>
      </c>
      <c r="G114" s="23">
        <v>1</v>
      </c>
      <c r="I114" s="2" t="s">
        <v>367</v>
      </c>
      <c r="J114" s="2" t="s">
        <v>3</v>
      </c>
    </row>
    <row r="115" spans="1:10" ht="12.75">
      <c r="A115" s="2" t="s">
        <v>85</v>
      </c>
      <c r="B115" s="3" t="s">
        <v>130</v>
      </c>
      <c r="C115" s="114"/>
      <c r="D115" s="29"/>
      <c r="E115" s="100"/>
      <c r="F115" s="22">
        <v>1</v>
      </c>
      <c r="G115" s="23">
        <v>1</v>
      </c>
      <c r="I115" s="2" t="s">
        <v>367</v>
      </c>
      <c r="J115" s="2" t="s">
        <v>3</v>
      </c>
    </row>
    <row r="116" spans="1:10" ht="12.75">
      <c r="A116" s="2" t="s">
        <v>85</v>
      </c>
      <c r="B116" s="3" t="s">
        <v>131</v>
      </c>
      <c r="C116" s="114" t="s">
        <v>132</v>
      </c>
      <c r="D116" s="29" t="s">
        <v>133</v>
      </c>
      <c r="E116" s="100"/>
      <c r="F116" s="22">
        <v>1</v>
      </c>
      <c r="G116" s="23">
        <v>1</v>
      </c>
      <c r="I116" s="2" t="s">
        <v>367</v>
      </c>
      <c r="J116" s="2" t="s">
        <v>3</v>
      </c>
    </row>
    <row r="117" spans="1:10" ht="12.75">
      <c r="A117" s="2" t="s">
        <v>85</v>
      </c>
      <c r="B117" s="5" t="s">
        <v>175</v>
      </c>
      <c r="C117" s="114"/>
      <c r="D117" s="18">
        <v>41870</v>
      </c>
      <c r="E117" s="108">
        <v>1897.37</v>
      </c>
      <c r="F117" s="23">
        <v>8000</v>
      </c>
      <c r="G117" s="23">
        <v>670</v>
      </c>
      <c r="H117" s="2"/>
      <c r="I117" s="2" t="s">
        <v>56</v>
      </c>
      <c r="J117" s="2" t="s">
        <v>3</v>
      </c>
    </row>
    <row r="118" spans="1:10" ht="22.5">
      <c r="A118" s="2" t="s">
        <v>85</v>
      </c>
      <c r="B118" s="16" t="s">
        <v>74</v>
      </c>
      <c r="C118" s="118" t="s">
        <v>390</v>
      </c>
      <c r="D118" s="18">
        <v>41918</v>
      </c>
      <c r="E118" s="108">
        <v>1276.8</v>
      </c>
      <c r="F118" s="23">
        <v>2000</v>
      </c>
      <c r="G118" s="23">
        <v>1625</v>
      </c>
      <c r="H118" s="2"/>
      <c r="I118" s="2" t="s">
        <v>56</v>
      </c>
      <c r="J118" s="2" t="s">
        <v>8</v>
      </c>
    </row>
    <row r="119" spans="1:10" ht="12.75">
      <c r="A119" s="2" t="s">
        <v>85</v>
      </c>
      <c r="B119" s="6" t="s">
        <v>72</v>
      </c>
      <c r="C119" s="113"/>
      <c r="D119" s="33">
        <v>39016</v>
      </c>
      <c r="E119" s="99">
        <v>32.4</v>
      </c>
      <c r="F119" s="24">
        <v>1</v>
      </c>
      <c r="G119" s="25">
        <v>1</v>
      </c>
      <c r="H119" s="25"/>
      <c r="I119" s="2" t="s">
        <v>367</v>
      </c>
      <c r="J119" s="2" t="s">
        <v>3</v>
      </c>
    </row>
    <row r="120" spans="1:10" ht="12.75">
      <c r="A120" s="2" t="s">
        <v>85</v>
      </c>
      <c r="B120" s="5" t="s">
        <v>351</v>
      </c>
      <c r="C120" s="114" t="s">
        <v>344</v>
      </c>
      <c r="D120" s="23" t="s">
        <v>352</v>
      </c>
      <c r="F120" s="13" t="s">
        <v>506</v>
      </c>
      <c r="G120" s="23">
        <v>50</v>
      </c>
      <c r="I120" s="2" t="s">
        <v>344</v>
      </c>
      <c r="J120" s="2" t="s">
        <v>347</v>
      </c>
    </row>
    <row r="121" spans="1:10" ht="12.75">
      <c r="A121" s="2" t="s">
        <v>85</v>
      </c>
      <c r="B121" s="16" t="s">
        <v>351</v>
      </c>
      <c r="C121" s="114" t="s">
        <v>344</v>
      </c>
      <c r="F121" s="13" t="s">
        <v>506</v>
      </c>
      <c r="G121" s="23">
        <v>9</v>
      </c>
      <c r="I121" s="2" t="s">
        <v>344</v>
      </c>
      <c r="J121" s="2" t="s">
        <v>423</v>
      </c>
    </row>
    <row r="122" spans="1:10" ht="12.75">
      <c r="A122" s="2" t="s">
        <v>78</v>
      </c>
      <c r="B122" s="5" t="s">
        <v>345</v>
      </c>
      <c r="C122" s="114"/>
      <c r="D122" s="31"/>
      <c r="E122" s="7"/>
      <c r="F122" s="13">
        <v>1</v>
      </c>
      <c r="G122" s="23">
        <v>1</v>
      </c>
      <c r="I122" s="2" t="s">
        <v>344</v>
      </c>
      <c r="J122" s="2" t="s">
        <v>347</v>
      </c>
    </row>
    <row r="123" spans="1:10" ht="12.75">
      <c r="A123" s="2" t="s">
        <v>78</v>
      </c>
      <c r="B123" s="2" t="s">
        <v>13</v>
      </c>
      <c r="C123" s="114" t="s">
        <v>12</v>
      </c>
      <c r="D123" s="1">
        <v>38823</v>
      </c>
      <c r="E123" s="100">
        <v>922.9</v>
      </c>
      <c r="F123" s="22">
        <v>1</v>
      </c>
      <c r="G123" s="23">
        <v>1</v>
      </c>
      <c r="I123" s="2" t="s">
        <v>367</v>
      </c>
      <c r="J123" s="2" t="s">
        <v>3</v>
      </c>
    </row>
    <row r="124" spans="1:10" ht="12.75">
      <c r="A124" s="2" t="s">
        <v>78</v>
      </c>
      <c r="B124" s="2" t="s">
        <v>79</v>
      </c>
      <c r="C124" s="114"/>
      <c r="D124" s="1">
        <v>38635</v>
      </c>
      <c r="E124" s="100">
        <v>1185</v>
      </c>
      <c r="F124" s="22">
        <v>1</v>
      </c>
      <c r="G124" s="23">
        <v>0</v>
      </c>
      <c r="I124" s="2" t="s">
        <v>375</v>
      </c>
      <c r="J124" s="2" t="s">
        <v>375</v>
      </c>
    </row>
    <row r="125" spans="1:10" ht="12.75">
      <c r="A125" s="2" t="s">
        <v>78</v>
      </c>
      <c r="B125" s="2" t="s">
        <v>80</v>
      </c>
      <c r="C125" s="114"/>
      <c r="D125" s="1">
        <v>38647</v>
      </c>
      <c r="E125" s="100">
        <v>2041.57</v>
      </c>
      <c r="F125" s="22">
        <v>1</v>
      </c>
      <c r="G125" s="23">
        <v>1</v>
      </c>
      <c r="I125" s="2" t="s">
        <v>367</v>
      </c>
      <c r="J125" s="2" t="s">
        <v>350</v>
      </c>
    </row>
    <row r="126" spans="1:10" ht="12.75">
      <c r="A126" s="2" t="s">
        <v>78</v>
      </c>
      <c r="B126" s="2" t="s">
        <v>81</v>
      </c>
      <c r="C126" s="114" t="s">
        <v>14</v>
      </c>
      <c r="D126" s="1">
        <v>38786</v>
      </c>
      <c r="E126" s="100">
        <v>1118.21</v>
      </c>
      <c r="F126" s="22">
        <v>1</v>
      </c>
      <c r="G126" s="23">
        <v>0</v>
      </c>
      <c r="I126" s="2" t="s">
        <v>367</v>
      </c>
      <c r="J126" s="2" t="s">
        <v>3</v>
      </c>
    </row>
    <row r="127" spans="1:10" ht="12.75">
      <c r="A127" s="2" t="s">
        <v>78</v>
      </c>
      <c r="B127" s="2" t="s">
        <v>82</v>
      </c>
      <c r="C127" s="114" t="s">
        <v>76</v>
      </c>
      <c r="D127" s="29">
        <v>2010</v>
      </c>
      <c r="E127" s="100">
        <v>742</v>
      </c>
      <c r="F127" s="22">
        <v>1</v>
      </c>
      <c r="G127" s="23">
        <v>0</v>
      </c>
      <c r="I127" s="2" t="s">
        <v>367</v>
      </c>
      <c r="J127" s="2" t="s">
        <v>350</v>
      </c>
    </row>
    <row r="128" spans="1:10" ht="12.75">
      <c r="A128" s="2" t="s">
        <v>78</v>
      </c>
      <c r="B128" s="2" t="s">
        <v>82</v>
      </c>
      <c r="C128" s="114"/>
      <c r="D128" s="29" t="s">
        <v>83</v>
      </c>
      <c r="E128" s="100">
        <v>150</v>
      </c>
      <c r="F128" s="22">
        <v>1</v>
      </c>
      <c r="G128" s="23">
        <v>0</v>
      </c>
      <c r="I128" s="2" t="s">
        <v>367</v>
      </c>
      <c r="J128" s="2" t="s">
        <v>350</v>
      </c>
    </row>
    <row r="129" spans="1:10" ht="12.75">
      <c r="A129" s="2" t="s">
        <v>78</v>
      </c>
      <c r="B129" s="4" t="s">
        <v>144</v>
      </c>
      <c r="C129" s="114" t="s">
        <v>10</v>
      </c>
      <c r="D129" s="32">
        <v>40275</v>
      </c>
      <c r="E129" s="7">
        <v>742</v>
      </c>
      <c r="F129" s="13">
        <v>1</v>
      </c>
      <c r="G129" s="23">
        <v>0</v>
      </c>
      <c r="I129" s="2" t="s">
        <v>367</v>
      </c>
      <c r="J129" s="2" t="s">
        <v>3</v>
      </c>
    </row>
    <row r="130" spans="1:10" ht="12.75">
      <c r="A130" s="2" t="s">
        <v>78</v>
      </c>
      <c r="B130" s="4" t="s">
        <v>143</v>
      </c>
      <c r="C130" s="114" t="s">
        <v>69</v>
      </c>
      <c r="D130" s="32">
        <v>40276</v>
      </c>
      <c r="E130" s="7">
        <v>27</v>
      </c>
      <c r="F130" s="13">
        <v>1</v>
      </c>
      <c r="G130" s="23">
        <v>1</v>
      </c>
      <c r="I130" s="2" t="s">
        <v>367</v>
      </c>
      <c r="J130" s="2" t="s">
        <v>3</v>
      </c>
    </row>
    <row r="131" spans="1:10" ht="12.75">
      <c r="A131" s="2" t="s">
        <v>78</v>
      </c>
      <c r="B131" s="4" t="s">
        <v>147</v>
      </c>
      <c r="C131" s="114" t="s">
        <v>17</v>
      </c>
      <c r="D131" s="32">
        <v>40361</v>
      </c>
      <c r="E131" s="7">
        <v>102.86</v>
      </c>
      <c r="F131" s="13">
        <v>1</v>
      </c>
      <c r="G131" s="23">
        <v>0</v>
      </c>
      <c r="I131" s="2" t="s">
        <v>367</v>
      </c>
      <c r="J131" s="2" t="s">
        <v>3</v>
      </c>
    </row>
    <row r="132" spans="1:10" ht="12.75">
      <c r="A132" s="2" t="s">
        <v>78</v>
      </c>
      <c r="B132" s="4" t="s">
        <v>148</v>
      </c>
      <c r="C132" s="114"/>
      <c r="D132" s="32">
        <v>40672</v>
      </c>
      <c r="E132" s="98">
        <f>500+1050.87</f>
        <v>1550.87</v>
      </c>
      <c r="F132" s="13">
        <v>1</v>
      </c>
      <c r="G132" s="23">
        <v>1</v>
      </c>
      <c r="I132" s="2" t="s">
        <v>367</v>
      </c>
      <c r="J132" s="2" t="s">
        <v>378</v>
      </c>
    </row>
    <row r="133" spans="1:10" ht="12.75">
      <c r="A133" s="2" t="s">
        <v>78</v>
      </c>
      <c r="B133" s="4" t="s">
        <v>149</v>
      </c>
      <c r="C133" s="114" t="s">
        <v>6</v>
      </c>
      <c r="D133" s="32">
        <v>40681</v>
      </c>
      <c r="E133" s="98">
        <v>515</v>
      </c>
      <c r="F133" s="13">
        <v>1</v>
      </c>
      <c r="G133" s="23">
        <v>1</v>
      </c>
      <c r="I133" s="2" t="s">
        <v>367</v>
      </c>
      <c r="J133" s="2" t="s">
        <v>3</v>
      </c>
    </row>
    <row r="134" spans="1:10" ht="12.75">
      <c r="A134" s="2" t="s">
        <v>78</v>
      </c>
      <c r="B134" s="4" t="s">
        <v>150</v>
      </c>
      <c r="C134" s="114"/>
      <c r="D134" s="32">
        <v>40759</v>
      </c>
      <c r="E134" s="98">
        <v>178</v>
      </c>
      <c r="F134" s="13">
        <v>1</v>
      </c>
      <c r="G134" s="23">
        <v>1</v>
      </c>
      <c r="I134" s="2" t="s">
        <v>367</v>
      </c>
      <c r="J134" s="2" t="s">
        <v>3</v>
      </c>
    </row>
    <row r="135" spans="1:11" ht="12.75">
      <c r="A135" s="2" t="s">
        <v>78</v>
      </c>
      <c r="B135" s="3" t="s">
        <v>150</v>
      </c>
      <c r="C135" s="114"/>
      <c r="D135" s="14">
        <v>40760</v>
      </c>
      <c r="E135" s="107">
        <v>239.38</v>
      </c>
      <c r="F135" s="13">
        <v>1</v>
      </c>
      <c r="G135" s="23">
        <v>0</v>
      </c>
      <c r="H135" s="2"/>
      <c r="I135" s="2" t="s">
        <v>56</v>
      </c>
      <c r="K135" s="2" t="s">
        <v>507</v>
      </c>
    </row>
    <row r="136" spans="1:10" ht="12.75">
      <c r="A136" s="2" t="s">
        <v>78</v>
      </c>
      <c r="B136" s="4" t="s">
        <v>151</v>
      </c>
      <c r="C136" s="114"/>
      <c r="D136" s="32">
        <v>40794</v>
      </c>
      <c r="E136" s="98">
        <v>60</v>
      </c>
      <c r="F136" s="13">
        <v>1</v>
      </c>
      <c r="G136" s="23">
        <v>1</v>
      </c>
      <c r="I136" s="2" t="s">
        <v>367</v>
      </c>
      <c r="J136" s="2" t="s">
        <v>3</v>
      </c>
    </row>
    <row r="137" spans="1:10" ht="12.75">
      <c r="A137" s="2" t="s">
        <v>78</v>
      </c>
      <c r="B137" s="4" t="s">
        <v>73</v>
      </c>
      <c r="C137" s="114" t="s">
        <v>20</v>
      </c>
      <c r="D137" s="32">
        <v>40809</v>
      </c>
      <c r="E137" s="98">
        <v>224.98</v>
      </c>
      <c r="F137" s="13">
        <v>1</v>
      </c>
      <c r="G137" s="23">
        <v>1</v>
      </c>
      <c r="I137" s="2" t="s">
        <v>367</v>
      </c>
      <c r="J137" s="2" t="s">
        <v>3</v>
      </c>
    </row>
    <row r="138" spans="1:10" ht="12.75">
      <c r="A138" s="2" t="s">
        <v>78</v>
      </c>
      <c r="B138" s="4" t="s">
        <v>154</v>
      </c>
      <c r="C138" s="114" t="s">
        <v>70</v>
      </c>
      <c r="D138" s="31">
        <v>2007</v>
      </c>
      <c r="E138" s="98">
        <v>119</v>
      </c>
      <c r="F138" s="13">
        <v>1</v>
      </c>
      <c r="G138" s="23">
        <v>1</v>
      </c>
      <c r="I138" s="2" t="s">
        <v>367</v>
      </c>
      <c r="J138" s="2" t="s">
        <v>3</v>
      </c>
    </row>
    <row r="139" spans="1:10" ht="12.75">
      <c r="A139" s="2" t="s">
        <v>78</v>
      </c>
      <c r="B139" s="4" t="s">
        <v>154</v>
      </c>
      <c r="C139" s="114" t="s">
        <v>24</v>
      </c>
      <c r="D139" s="31">
        <v>40987</v>
      </c>
      <c r="E139" s="98">
        <v>89</v>
      </c>
      <c r="F139" s="13">
        <v>1</v>
      </c>
      <c r="G139" s="23">
        <v>1</v>
      </c>
      <c r="I139" s="2" t="s">
        <v>367</v>
      </c>
      <c r="J139" s="2" t="s">
        <v>3</v>
      </c>
    </row>
    <row r="140" spans="1:11" ht="12.75">
      <c r="A140" s="2" t="s">
        <v>78</v>
      </c>
      <c r="B140" s="4" t="s">
        <v>154</v>
      </c>
      <c r="C140" s="114" t="s">
        <v>346</v>
      </c>
      <c r="D140" s="30" t="s">
        <v>508</v>
      </c>
      <c r="E140" s="98">
        <v>0</v>
      </c>
      <c r="F140" s="13">
        <v>1</v>
      </c>
      <c r="G140" s="23">
        <v>1</v>
      </c>
      <c r="I140" s="2" t="s">
        <v>367</v>
      </c>
      <c r="J140" s="2" t="s">
        <v>350</v>
      </c>
      <c r="K140" s="2" t="s">
        <v>509</v>
      </c>
    </row>
    <row r="141" spans="1:10" ht="12.75">
      <c r="A141" s="2" t="s">
        <v>78</v>
      </c>
      <c r="B141" s="5" t="s">
        <v>155</v>
      </c>
      <c r="C141" s="113" t="s">
        <v>7</v>
      </c>
      <c r="D141" s="31">
        <v>41284</v>
      </c>
      <c r="E141" s="7">
        <v>734</v>
      </c>
      <c r="F141" s="13">
        <v>1</v>
      </c>
      <c r="G141" s="13">
        <v>1</v>
      </c>
      <c r="I141" s="2" t="s">
        <v>367</v>
      </c>
      <c r="J141" s="2" t="s">
        <v>3</v>
      </c>
    </row>
    <row r="142" spans="1:10" ht="12.75">
      <c r="A142" s="2" t="s">
        <v>78</v>
      </c>
      <c r="B142" s="9" t="s">
        <v>156</v>
      </c>
      <c r="C142" s="115" t="s">
        <v>50</v>
      </c>
      <c r="D142" s="31">
        <v>42067</v>
      </c>
      <c r="E142" s="7">
        <v>613.8</v>
      </c>
      <c r="F142" s="13">
        <v>1</v>
      </c>
      <c r="G142" s="23">
        <v>1</v>
      </c>
      <c r="I142" s="2" t="s">
        <v>367</v>
      </c>
      <c r="J142" s="2" t="s">
        <v>3</v>
      </c>
    </row>
    <row r="143" spans="1:11" ht="12.75">
      <c r="A143" s="2" t="s">
        <v>78</v>
      </c>
      <c r="B143" s="5" t="s">
        <v>373</v>
      </c>
      <c r="C143" s="115" t="s">
        <v>376</v>
      </c>
      <c r="D143" s="31">
        <v>41295</v>
      </c>
      <c r="E143" s="7">
        <v>54.97</v>
      </c>
      <c r="F143" s="13">
        <v>1</v>
      </c>
      <c r="G143" s="13">
        <v>1</v>
      </c>
      <c r="I143" s="2" t="s">
        <v>367</v>
      </c>
      <c r="K143" s="2" t="s">
        <v>4</v>
      </c>
    </row>
    <row r="144" spans="1:10" ht="12.75">
      <c r="A144" s="2" t="s">
        <v>78</v>
      </c>
      <c r="B144" s="5" t="s">
        <v>197</v>
      </c>
      <c r="C144" s="113"/>
      <c r="D144" s="23">
        <v>2006</v>
      </c>
      <c r="E144" s="7">
        <v>0</v>
      </c>
      <c r="F144" s="13">
        <v>1</v>
      </c>
      <c r="G144" s="13">
        <v>1</v>
      </c>
      <c r="I144" s="2" t="s">
        <v>367</v>
      </c>
      <c r="J144" s="2" t="s">
        <v>8</v>
      </c>
    </row>
    <row r="145" spans="1:10" ht="12.75">
      <c r="A145" s="2" t="s">
        <v>78</v>
      </c>
      <c r="B145" s="16" t="s">
        <v>345</v>
      </c>
      <c r="C145" s="114" t="s">
        <v>344</v>
      </c>
      <c r="F145" s="13">
        <v>3</v>
      </c>
      <c r="G145" s="23">
        <v>3</v>
      </c>
      <c r="I145" s="2" t="s">
        <v>344</v>
      </c>
      <c r="J145" s="2" t="s">
        <v>378</v>
      </c>
    </row>
    <row r="146" spans="1:10" ht="12.75">
      <c r="A146" s="2" t="s">
        <v>78</v>
      </c>
      <c r="B146" s="16" t="s">
        <v>144</v>
      </c>
      <c r="C146" s="114" t="s">
        <v>344</v>
      </c>
      <c r="D146" s="23">
        <v>2016</v>
      </c>
      <c r="F146" s="13">
        <v>1</v>
      </c>
      <c r="G146" s="23">
        <v>1</v>
      </c>
      <c r="I146" s="2" t="s">
        <v>344</v>
      </c>
      <c r="J146" s="2" t="s">
        <v>378</v>
      </c>
    </row>
    <row r="147" spans="1:10" ht="12.75">
      <c r="A147" s="2" t="s">
        <v>78</v>
      </c>
      <c r="B147" s="16" t="s">
        <v>430</v>
      </c>
      <c r="C147" s="114" t="s">
        <v>344</v>
      </c>
      <c r="D147" s="23">
        <v>2016</v>
      </c>
      <c r="I147" s="2" t="s">
        <v>344</v>
      </c>
      <c r="J147" s="2" t="s">
        <v>378</v>
      </c>
    </row>
    <row r="148" spans="1:21" s="79" customFormat="1" ht="12.75">
      <c r="A148" s="2" t="s">
        <v>78</v>
      </c>
      <c r="B148" s="16" t="s">
        <v>431</v>
      </c>
      <c r="C148" s="114" t="s">
        <v>344</v>
      </c>
      <c r="D148" s="23">
        <v>2016</v>
      </c>
      <c r="E148" s="97"/>
      <c r="F148" s="13">
        <v>3</v>
      </c>
      <c r="G148" s="23">
        <v>3</v>
      </c>
      <c r="H148" s="23"/>
      <c r="I148" s="2" t="s">
        <v>344</v>
      </c>
      <c r="J148" s="2" t="s">
        <v>378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s="79" customFormat="1" ht="12.75">
      <c r="A149" s="2" t="s">
        <v>78</v>
      </c>
      <c r="B149" s="16" t="s">
        <v>432</v>
      </c>
      <c r="C149" s="114" t="s">
        <v>344</v>
      </c>
      <c r="D149" s="23">
        <v>2016</v>
      </c>
      <c r="E149" s="97"/>
      <c r="F149" s="13">
        <v>2</v>
      </c>
      <c r="G149" s="23">
        <v>2</v>
      </c>
      <c r="H149" s="23"/>
      <c r="I149" s="2" t="s">
        <v>344</v>
      </c>
      <c r="J149" s="2" t="s">
        <v>378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s="79" customFormat="1" ht="12.75">
      <c r="A150" s="2" t="s">
        <v>78</v>
      </c>
      <c r="B150" s="16" t="s">
        <v>144</v>
      </c>
      <c r="C150" s="114" t="s">
        <v>344</v>
      </c>
      <c r="D150" s="23">
        <v>2008</v>
      </c>
      <c r="E150" s="97"/>
      <c r="F150" s="13">
        <v>1</v>
      </c>
      <c r="G150" s="23">
        <v>1</v>
      </c>
      <c r="H150" s="23"/>
      <c r="I150" s="2" t="s">
        <v>344</v>
      </c>
      <c r="J150" s="2" t="s">
        <v>433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s="79" customFormat="1" ht="12.75">
      <c r="A151" s="2" t="s">
        <v>78</v>
      </c>
      <c r="B151" s="16" t="s">
        <v>434</v>
      </c>
      <c r="C151" s="114" t="s">
        <v>344</v>
      </c>
      <c r="D151" s="23"/>
      <c r="E151" s="97"/>
      <c r="F151" s="13">
        <v>1</v>
      </c>
      <c r="G151" s="23">
        <v>1</v>
      </c>
      <c r="H151" s="23"/>
      <c r="I151" s="2" t="s">
        <v>344</v>
      </c>
      <c r="J151" s="2" t="s">
        <v>435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s="79" customFormat="1" ht="12.75">
      <c r="A152" s="2" t="s">
        <v>78</v>
      </c>
      <c r="B152" s="16" t="s">
        <v>154</v>
      </c>
      <c r="C152" s="114" t="s">
        <v>344</v>
      </c>
      <c r="D152" s="23"/>
      <c r="E152" s="97"/>
      <c r="F152" s="13">
        <v>1</v>
      </c>
      <c r="G152" s="23">
        <v>1</v>
      </c>
      <c r="H152" s="23"/>
      <c r="I152" s="2" t="s">
        <v>344</v>
      </c>
      <c r="J152" s="2" t="s">
        <v>435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s="79" customFormat="1" ht="12.75">
      <c r="A153" s="2" t="s">
        <v>78</v>
      </c>
      <c r="B153" s="16" t="s">
        <v>13</v>
      </c>
      <c r="C153" s="114" t="s">
        <v>344</v>
      </c>
      <c r="D153" s="23"/>
      <c r="E153" s="97"/>
      <c r="F153" s="13">
        <v>1</v>
      </c>
      <c r="G153" s="23">
        <v>1</v>
      </c>
      <c r="H153" s="23"/>
      <c r="I153" s="2" t="s">
        <v>344</v>
      </c>
      <c r="J153" s="2" t="s">
        <v>435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10" ht="12.75">
      <c r="A154" s="2" t="s">
        <v>78</v>
      </c>
      <c r="B154" s="16" t="s">
        <v>441</v>
      </c>
      <c r="C154" s="114" t="s">
        <v>344</v>
      </c>
      <c r="F154" s="13">
        <v>1</v>
      </c>
      <c r="G154" s="23">
        <v>1</v>
      </c>
      <c r="I154" s="2" t="s">
        <v>344</v>
      </c>
      <c r="J154" s="2" t="s">
        <v>442</v>
      </c>
    </row>
    <row r="155" spans="1:10" ht="12.75">
      <c r="A155" s="2" t="s">
        <v>311</v>
      </c>
      <c r="B155" s="5" t="s">
        <v>312</v>
      </c>
      <c r="C155" s="113" t="s">
        <v>39</v>
      </c>
      <c r="D155" s="31">
        <v>41324</v>
      </c>
      <c r="E155" s="7">
        <v>55</v>
      </c>
      <c r="F155" s="13">
        <v>1</v>
      </c>
      <c r="G155" s="13">
        <v>1</v>
      </c>
      <c r="I155" s="2" t="s">
        <v>367</v>
      </c>
      <c r="J155" s="2" t="s">
        <v>8</v>
      </c>
    </row>
    <row r="156" spans="1:10" ht="12.75">
      <c r="A156" s="2" t="s">
        <v>311</v>
      </c>
      <c r="B156" s="4" t="s">
        <v>313</v>
      </c>
      <c r="C156" s="114" t="s">
        <v>33</v>
      </c>
      <c r="D156" s="32">
        <v>40805</v>
      </c>
      <c r="E156" s="98">
        <v>42</v>
      </c>
      <c r="F156" s="13">
        <v>6</v>
      </c>
      <c r="G156" s="23">
        <v>6</v>
      </c>
      <c r="I156" s="2" t="s">
        <v>367</v>
      </c>
      <c r="J156" s="2" t="s">
        <v>8</v>
      </c>
    </row>
    <row r="157" spans="1:10" ht="12.75">
      <c r="A157" s="2" t="s">
        <v>311</v>
      </c>
      <c r="B157" s="4" t="s">
        <v>314</v>
      </c>
      <c r="C157" s="114" t="s">
        <v>40</v>
      </c>
      <c r="D157" s="32">
        <v>40665</v>
      </c>
      <c r="E157" s="98">
        <v>81.05</v>
      </c>
      <c r="F157" s="13">
        <v>4</v>
      </c>
      <c r="G157" s="23">
        <v>4</v>
      </c>
      <c r="I157" s="2" t="s">
        <v>367</v>
      </c>
      <c r="J157" s="2" t="s">
        <v>8</v>
      </c>
    </row>
    <row r="158" spans="1:10" ht="12.75">
      <c r="A158" s="2" t="s">
        <v>311</v>
      </c>
      <c r="B158" s="4" t="s">
        <v>315</v>
      </c>
      <c r="C158" s="114" t="s">
        <v>39</v>
      </c>
      <c r="D158" s="32">
        <v>40323</v>
      </c>
      <c r="E158" s="7">
        <v>120.7</v>
      </c>
      <c r="F158" s="13">
        <v>1</v>
      </c>
      <c r="G158" s="23">
        <v>1</v>
      </c>
      <c r="I158" s="2" t="s">
        <v>367</v>
      </c>
      <c r="J158" s="2" t="s">
        <v>16</v>
      </c>
    </row>
    <row r="159" spans="1:11" ht="12.75">
      <c r="A159" s="2" t="s">
        <v>311</v>
      </c>
      <c r="B159" s="4" t="s">
        <v>316</v>
      </c>
      <c r="C159" s="113" t="s">
        <v>510</v>
      </c>
      <c r="D159" s="33">
        <v>39182</v>
      </c>
      <c r="E159" s="99">
        <v>80</v>
      </c>
      <c r="F159" s="24">
        <v>1</v>
      </c>
      <c r="G159" s="26">
        <v>1</v>
      </c>
      <c r="H159" s="25"/>
      <c r="I159" s="2" t="s">
        <v>367</v>
      </c>
      <c r="J159" s="2" t="s">
        <v>8</v>
      </c>
      <c r="K159" s="2" t="s">
        <v>511</v>
      </c>
    </row>
    <row r="160" spans="1:10" ht="12.75">
      <c r="A160" s="2" t="s">
        <v>311</v>
      </c>
      <c r="B160" s="4" t="s">
        <v>315</v>
      </c>
      <c r="C160" s="114" t="s">
        <v>39</v>
      </c>
      <c r="D160" s="31">
        <v>42065</v>
      </c>
      <c r="E160" s="7">
        <v>642</v>
      </c>
      <c r="F160" s="13">
        <v>5</v>
      </c>
      <c r="G160" s="23">
        <v>5</v>
      </c>
      <c r="I160" s="2" t="s">
        <v>367</v>
      </c>
      <c r="J160" s="2" t="s">
        <v>48</v>
      </c>
    </row>
    <row r="161" spans="1:10" ht="12.75">
      <c r="A161" s="2" t="s">
        <v>311</v>
      </c>
      <c r="B161" s="4" t="s">
        <v>317</v>
      </c>
      <c r="C161" s="114" t="s">
        <v>19</v>
      </c>
      <c r="D161" s="32">
        <v>40777</v>
      </c>
      <c r="E161" s="98">
        <v>20</v>
      </c>
      <c r="F161" s="13">
        <v>1</v>
      </c>
      <c r="G161" s="23">
        <v>1</v>
      </c>
      <c r="I161" s="2" t="s">
        <v>367</v>
      </c>
      <c r="J161" s="2" t="s">
        <v>8</v>
      </c>
    </row>
    <row r="162" spans="1:10" ht="12.75">
      <c r="A162" s="2" t="s">
        <v>311</v>
      </c>
      <c r="B162" s="4" t="s">
        <v>318</v>
      </c>
      <c r="C162" s="114" t="s">
        <v>18</v>
      </c>
      <c r="D162" s="32">
        <v>40777</v>
      </c>
      <c r="E162" s="98">
        <v>130</v>
      </c>
      <c r="F162" s="13">
        <v>1</v>
      </c>
      <c r="G162" s="23">
        <v>1</v>
      </c>
      <c r="I162" s="2" t="s">
        <v>367</v>
      </c>
      <c r="J162" s="2" t="s">
        <v>8</v>
      </c>
    </row>
    <row r="163" spans="1:10" ht="12.75">
      <c r="A163" s="2" t="s">
        <v>311</v>
      </c>
      <c r="B163" s="4" t="s">
        <v>319</v>
      </c>
      <c r="C163" s="113" t="s">
        <v>33</v>
      </c>
      <c r="D163" s="32">
        <v>41401</v>
      </c>
      <c r="E163" s="98">
        <v>130</v>
      </c>
      <c r="F163" s="13">
        <v>1</v>
      </c>
      <c r="G163" s="13">
        <v>1</v>
      </c>
      <c r="I163" s="2" t="s">
        <v>367</v>
      </c>
      <c r="J163" s="2" t="s">
        <v>8</v>
      </c>
    </row>
    <row r="164" spans="1:10" ht="12.75">
      <c r="A164" s="2" t="s">
        <v>311</v>
      </c>
      <c r="B164" s="4" t="s">
        <v>512</v>
      </c>
      <c r="C164" s="113" t="s">
        <v>33</v>
      </c>
      <c r="D164" s="32">
        <v>41470</v>
      </c>
      <c r="E164" s="98">
        <v>380</v>
      </c>
      <c r="F164" s="13">
        <v>1</v>
      </c>
      <c r="G164" s="13">
        <v>1</v>
      </c>
      <c r="I164" s="2" t="s">
        <v>367</v>
      </c>
      <c r="J164" s="2" t="s">
        <v>8</v>
      </c>
    </row>
    <row r="165" spans="1:11" ht="12.75">
      <c r="A165" s="2" t="s">
        <v>311</v>
      </c>
      <c r="B165" s="5" t="s">
        <v>513</v>
      </c>
      <c r="C165" s="114" t="s">
        <v>62</v>
      </c>
      <c r="D165" s="30" t="s">
        <v>63</v>
      </c>
      <c r="E165" s="7"/>
      <c r="F165" s="13">
        <v>1</v>
      </c>
      <c r="G165" s="23">
        <v>1</v>
      </c>
      <c r="I165" s="2" t="s">
        <v>367</v>
      </c>
      <c r="J165" s="2" t="s">
        <v>350</v>
      </c>
      <c r="K165" s="2" t="s">
        <v>62</v>
      </c>
    </row>
    <row r="166" spans="1:10" ht="12.75">
      <c r="A166" s="2" t="s">
        <v>311</v>
      </c>
      <c r="B166" s="5" t="s">
        <v>320</v>
      </c>
      <c r="C166" s="115" t="s">
        <v>47</v>
      </c>
      <c r="D166" s="31">
        <v>41634</v>
      </c>
      <c r="E166" s="7">
        <f>59.8+122</f>
        <v>181.8</v>
      </c>
      <c r="F166" s="13">
        <v>20</v>
      </c>
      <c r="I166" s="2" t="s">
        <v>367</v>
      </c>
      <c r="J166" s="2" t="s">
        <v>42</v>
      </c>
    </row>
    <row r="167" spans="1:10" ht="12.75">
      <c r="A167" s="2" t="s">
        <v>311</v>
      </c>
      <c r="B167" s="5" t="s">
        <v>321</v>
      </c>
      <c r="C167" s="114" t="s">
        <v>43</v>
      </c>
      <c r="D167" s="31">
        <v>41731</v>
      </c>
      <c r="E167" s="7">
        <v>169.9</v>
      </c>
      <c r="F167" s="13">
        <v>1</v>
      </c>
      <c r="G167" s="23">
        <v>1</v>
      </c>
      <c r="I167" s="2" t="s">
        <v>367</v>
      </c>
      <c r="J167" s="2" t="s">
        <v>8</v>
      </c>
    </row>
    <row r="168" spans="1:10" ht="12.75">
      <c r="A168" s="2" t="s">
        <v>311</v>
      </c>
      <c r="B168" s="8" t="s">
        <v>322</v>
      </c>
      <c r="C168" s="114"/>
      <c r="D168" s="31">
        <v>41961</v>
      </c>
      <c r="E168" s="7">
        <v>26.96</v>
      </c>
      <c r="F168" s="13">
        <v>100</v>
      </c>
      <c r="I168" s="2" t="s">
        <v>367</v>
      </c>
      <c r="J168" s="2" t="s">
        <v>45</v>
      </c>
    </row>
    <row r="169" spans="1:7" ht="12.75">
      <c r="A169" s="2" t="s">
        <v>311</v>
      </c>
      <c r="B169" s="8" t="s">
        <v>323</v>
      </c>
      <c r="C169" s="114"/>
      <c r="D169" s="31">
        <v>41988</v>
      </c>
      <c r="E169" s="7">
        <v>30</v>
      </c>
      <c r="F169" s="13">
        <v>1</v>
      </c>
      <c r="G169" s="23">
        <v>1</v>
      </c>
    </row>
    <row r="170" spans="1:11" ht="12.75">
      <c r="A170" s="2" t="s">
        <v>311</v>
      </c>
      <c r="B170" s="8" t="s">
        <v>324</v>
      </c>
      <c r="C170" s="114" t="s">
        <v>49</v>
      </c>
      <c r="D170" s="31"/>
      <c r="E170" s="7">
        <v>30</v>
      </c>
      <c r="F170" s="13">
        <v>1</v>
      </c>
      <c r="G170" s="23">
        <v>1</v>
      </c>
      <c r="I170" s="2" t="s">
        <v>367</v>
      </c>
      <c r="J170" s="2" t="s">
        <v>8</v>
      </c>
      <c r="K170" s="2" t="s">
        <v>566</v>
      </c>
    </row>
    <row r="171" spans="1:11" ht="12.75">
      <c r="A171" s="2" t="s">
        <v>311</v>
      </c>
      <c r="B171" s="5" t="s">
        <v>325</v>
      </c>
      <c r="C171" s="114"/>
      <c r="D171" s="31">
        <v>41877</v>
      </c>
      <c r="E171" s="7">
        <v>89.8</v>
      </c>
      <c r="F171" s="13">
        <v>7</v>
      </c>
      <c r="G171" s="23">
        <v>7</v>
      </c>
      <c r="I171" s="2" t="s">
        <v>367</v>
      </c>
      <c r="J171" s="2" t="s">
        <v>45</v>
      </c>
      <c r="K171" s="2" t="s">
        <v>567</v>
      </c>
    </row>
    <row r="172" spans="1:10" ht="12.75">
      <c r="A172" s="2" t="s">
        <v>311</v>
      </c>
      <c r="B172" s="8" t="s">
        <v>326</v>
      </c>
      <c r="C172" s="114"/>
      <c r="D172" s="31">
        <v>42219</v>
      </c>
      <c r="E172" s="7">
        <v>86</v>
      </c>
      <c r="F172" s="13">
        <v>4</v>
      </c>
      <c r="G172" s="23">
        <v>4</v>
      </c>
      <c r="I172" s="2" t="s">
        <v>367</v>
      </c>
      <c r="J172" s="2" t="s">
        <v>8</v>
      </c>
    </row>
    <row r="173" spans="1:9" ht="12.75">
      <c r="A173" s="2" t="s">
        <v>311</v>
      </c>
      <c r="B173" s="8" t="s">
        <v>327</v>
      </c>
      <c r="C173" s="114"/>
      <c r="D173" s="31">
        <v>42244</v>
      </c>
      <c r="E173" s="7">
        <v>1575</v>
      </c>
      <c r="F173" s="13">
        <v>75</v>
      </c>
      <c r="I173" s="2" t="s">
        <v>374</v>
      </c>
    </row>
    <row r="174" spans="1:9" ht="12.75">
      <c r="A174" s="2" t="s">
        <v>311</v>
      </c>
      <c r="B174" s="8" t="s">
        <v>328</v>
      </c>
      <c r="C174" s="114"/>
      <c r="D174" s="31">
        <v>42244</v>
      </c>
      <c r="E174" s="7">
        <v>2490</v>
      </c>
      <c r="F174" s="13">
        <v>165</v>
      </c>
      <c r="I174" s="2" t="s">
        <v>374</v>
      </c>
    </row>
    <row r="175" spans="1:9" ht="12.75">
      <c r="A175" s="2" t="s">
        <v>311</v>
      </c>
      <c r="B175" s="5" t="s">
        <v>329</v>
      </c>
      <c r="C175" s="114" t="s">
        <v>33</v>
      </c>
      <c r="D175" s="31">
        <v>41827</v>
      </c>
      <c r="E175" s="7">
        <v>397</v>
      </c>
      <c r="I175" s="2" t="s">
        <v>332</v>
      </c>
    </row>
    <row r="176" spans="1:9" ht="12.75">
      <c r="A176" s="2" t="s">
        <v>311</v>
      </c>
      <c r="B176" s="9" t="s">
        <v>330</v>
      </c>
      <c r="C176" s="114" t="s">
        <v>33</v>
      </c>
      <c r="D176" s="31">
        <v>42093</v>
      </c>
      <c r="E176" s="7">
        <v>347</v>
      </c>
      <c r="I176" s="2" t="s">
        <v>367</v>
      </c>
    </row>
    <row r="177" spans="1:9" ht="12.75">
      <c r="A177" s="2" t="s">
        <v>311</v>
      </c>
      <c r="B177" s="8" t="s">
        <v>331</v>
      </c>
      <c r="C177" s="114" t="s">
        <v>33</v>
      </c>
      <c r="D177" s="31">
        <v>42261</v>
      </c>
      <c r="E177" s="7">
        <v>288</v>
      </c>
      <c r="I177" s="2" t="s">
        <v>56</v>
      </c>
    </row>
    <row r="178" spans="1:9" ht="12.75">
      <c r="A178" s="2" t="s">
        <v>311</v>
      </c>
      <c r="B178" s="8" t="s">
        <v>333</v>
      </c>
      <c r="C178" s="114" t="s">
        <v>33</v>
      </c>
      <c r="D178" s="31">
        <v>42244</v>
      </c>
      <c r="E178" s="7">
        <v>378</v>
      </c>
      <c r="I178" s="2" t="s">
        <v>367</v>
      </c>
    </row>
    <row r="179" spans="1:9" ht="12.75">
      <c r="A179" s="2" t="s">
        <v>311</v>
      </c>
      <c r="B179" s="19" t="s">
        <v>334</v>
      </c>
      <c r="C179" s="114" t="s">
        <v>33</v>
      </c>
      <c r="D179" s="20">
        <v>42515</v>
      </c>
      <c r="E179" s="106">
        <v>427</v>
      </c>
      <c r="F179" s="23"/>
      <c r="H179" s="2"/>
      <c r="I179" s="2" t="s">
        <v>56</v>
      </c>
    </row>
    <row r="180" spans="1:9" ht="12.75">
      <c r="A180" s="2" t="s">
        <v>311</v>
      </c>
      <c r="B180" s="17" t="s">
        <v>334</v>
      </c>
      <c r="C180" s="114" t="s">
        <v>33</v>
      </c>
      <c r="D180" s="31">
        <v>41870</v>
      </c>
      <c r="E180" s="101">
        <v>397</v>
      </c>
      <c r="F180" s="15"/>
      <c r="H180" s="2"/>
      <c r="I180" s="2" t="s">
        <v>56</v>
      </c>
    </row>
    <row r="181" spans="1:9" ht="12.75">
      <c r="A181" s="2" t="s">
        <v>311</v>
      </c>
      <c r="B181" s="4" t="s">
        <v>0</v>
      </c>
      <c r="C181" s="114" t="s">
        <v>33</v>
      </c>
      <c r="D181" s="31">
        <v>40872</v>
      </c>
      <c r="E181" s="98">
        <v>100</v>
      </c>
      <c r="I181" s="2" t="s">
        <v>367</v>
      </c>
    </row>
    <row r="182" spans="1:11" ht="12.75">
      <c r="A182" s="2" t="s">
        <v>311</v>
      </c>
      <c r="B182" s="5" t="s">
        <v>335</v>
      </c>
      <c r="C182" s="114" t="s">
        <v>44</v>
      </c>
      <c r="D182" s="31">
        <v>41975</v>
      </c>
      <c r="E182" s="7">
        <v>288.58</v>
      </c>
      <c r="I182" s="2" t="s">
        <v>367</v>
      </c>
      <c r="J182" s="2" t="s">
        <v>42</v>
      </c>
      <c r="K182" s="2" t="s">
        <v>475</v>
      </c>
    </row>
    <row r="183" spans="1:11" ht="12.75">
      <c r="A183" s="2" t="s">
        <v>311</v>
      </c>
      <c r="B183" s="8" t="s">
        <v>243</v>
      </c>
      <c r="C183" s="114" t="s">
        <v>44</v>
      </c>
      <c r="D183" s="31">
        <v>42291</v>
      </c>
      <c r="E183" s="10">
        <v>349.06</v>
      </c>
      <c r="I183" s="2" t="s">
        <v>56</v>
      </c>
      <c r="J183" s="2" t="s">
        <v>42</v>
      </c>
      <c r="K183" s="2" t="s">
        <v>475</v>
      </c>
    </row>
    <row r="184" spans="1:10" ht="12.75">
      <c r="A184" s="2" t="s">
        <v>421</v>
      </c>
      <c r="B184" s="16" t="s">
        <v>422</v>
      </c>
      <c r="C184" s="114" t="s">
        <v>344</v>
      </c>
      <c r="G184" s="23">
        <v>500</v>
      </c>
      <c r="I184" s="2" t="s">
        <v>344</v>
      </c>
      <c r="J184" s="2" t="s">
        <v>347</v>
      </c>
    </row>
    <row r="185" spans="1:10" ht="12.75">
      <c r="A185" s="2" t="s">
        <v>421</v>
      </c>
      <c r="B185" s="16" t="s">
        <v>422</v>
      </c>
      <c r="C185" s="114" t="s">
        <v>344</v>
      </c>
      <c r="G185" s="23">
        <v>50</v>
      </c>
      <c r="I185" s="2" t="s">
        <v>344</v>
      </c>
      <c r="J185" s="2" t="s">
        <v>423</v>
      </c>
    </row>
    <row r="186" spans="1:21" ht="12.75">
      <c r="A186" s="90" t="s">
        <v>214</v>
      </c>
      <c r="B186" s="76" t="s">
        <v>301</v>
      </c>
      <c r="C186" s="117" t="s">
        <v>302</v>
      </c>
      <c r="D186" s="77">
        <v>2014</v>
      </c>
      <c r="E186" s="109">
        <f>'malle répartition'!D36</f>
        <v>566.65</v>
      </c>
      <c r="F186" s="78">
        <v>1</v>
      </c>
      <c r="G186" s="78">
        <v>1</v>
      </c>
      <c r="H186" s="79"/>
      <c r="I186" s="2" t="s">
        <v>367</v>
      </c>
      <c r="J186" s="2" t="s">
        <v>8</v>
      </c>
      <c r="K186" s="79"/>
      <c r="L186" s="79">
        <v>12</v>
      </c>
      <c r="M186" s="79">
        <v>12</v>
      </c>
      <c r="N186" s="79">
        <v>12</v>
      </c>
      <c r="O186" s="79">
        <v>14</v>
      </c>
      <c r="P186" s="79">
        <v>12</v>
      </c>
      <c r="Q186" s="79">
        <v>13</v>
      </c>
      <c r="R186" s="79">
        <v>9</v>
      </c>
      <c r="S186" s="79">
        <v>2</v>
      </c>
      <c r="T186" s="79">
        <v>20</v>
      </c>
      <c r="U186" s="79">
        <v>19</v>
      </c>
    </row>
    <row r="187" spans="1:21" ht="12.75">
      <c r="A187" s="90" t="s">
        <v>214</v>
      </c>
      <c r="B187" s="76" t="s">
        <v>303</v>
      </c>
      <c r="C187" s="117" t="s">
        <v>304</v>
      </c>
      <c r="D187" s="77">
        <v>2014</v>
      </c>
      <c r="E187" s="109">
        <f>'malle répartition'!H36</f>
        <v>595.6433333333333</v>
      </c>
      <c r="F187" s="78">
        <v>1</v>
      </c>
      <c r="G187" s="78">
        <v>1</v>
      </c>
      <c r="H187" s="79"/>
      <c r="I187" s="2" t="s">
        <v>367</v>
      </c>
      <c r="J187" s="2" t="s">
        <v>8</v>
      </c>
      <c r="K187" s="79"/>
      <c r="L187" s="79">
        <v>12</v>
      </c>
      <c r="M187" s="79">
        <v>12</v>
      </c>
      <c r="N187" s="79">
        <v>12</v>
      </c>
      <c r="O187" s="79">
        <v>14</v>
      </c>
      <c r="P187" s="79">
        <v>12</v>
      </c>
      <c r="Q187" s="79">
        <v>13</v>
      </c>
      <c r="R187" s="79">
        <v>9</v>
      </c>
      <c r="S187" s="79">
        <v>2</v>
      </c>
      <c r="T187" s="79">
        <v>20</v>
      </c>
      <c r="U187" s="79">
        <v>19</v>
      </c>
    </row>
    <row r="188" spans="1:21" ht="12.75">
      <c r="A188" s="90" t="s">
        <v>214</v>
      </c>
      <c r="B188" s="76" t="s">
        <v>305</v>
      </c>
      <c r="C188" s="117" t="s">
        <v>306</v>
      </c>
      <c r="D188" s="77">
        <v>2014</v>
      </c>
      <c r="E188" s="109">
        <f>'malle répartition'!L36</f>
        <v>615.6433333333333</v>
      </c>
      <c r="F188" s="78">
        <v>1</v>
      </c>
      <c r="G188" s="78">
        <v>1</v>
      </c>
      <c r="H188" s="79"/>
      <c r="I188" s="2" t="s">
        <v>367</v>
      </c>
      <c r="J188" s="2" t="s">
        <v>8</v>
      </c>
      <c r="K188" s="79"/>
      <c r="L188" s="79">
        <v>12</v>
      </c>
      <c r="M188" s="79">
        <v>12</v>
      </c>
      <c r="N188" s="79">
        <v>12</v>
      </c>
      <c r="O188" s="79">
        <v>14</v>
      </c>
      <c r="P188" s="79">
        <v>12</v>
      </c>
      <c r="Q188" s="79">
        <v>13</v>
      </c>
      <c r="R188" s="79">
        <v>9</v>
      </c>
      <c r="S188" s="79">
        <v>2</v>
      </c>
      <c r="T188" s="79">
        <v>20</v>
      </c>
      <c r="U188" s="79">
        <v>19</v>
      </c>
    </row>
    <row r="189" spans="1:21" ht="12.75">
      <c r="A189" s="90" t="s">
        <v>214</v>
      </c>
      <c r="B189" s="76" t="s">
        <v>308</v>
      </c>
      <c r="C189" s="117" t="s">
        <v>307</v>
      </c>
      <c r="D189" s="77">
        <v>2014</v>
      </c>
      <c r="E189" s="109">
        <f>'malle répartition'!D76</f>
        <v>499.44999999999993</v>
      </c>
      <c r="F189" s="78">
        <v>1</v>
      </c>
      <c r="G189" s="78">
        <v>1</v>
      </c>
      <c r="H189" s="79"/>
      <c r="I189" s="2" t="s">
        <v>56</v>
      </c>
      <c r="J189" s="2" t="s">
        <v>8</v>
      </c>
      <c r="K189" s="79"/>
      <c r="L189" s="79">
        <v>12</v>
      </c>
      <c r="M189" s="79">
        <v>12</v>
      </c>
      <c r="N189" s="79">
        <v>12</v>
      </c>
      <c r="O189" s="79">
        <v>14</v>
      </c>
      <c r="P189" s="79">
        <v>12</v>
      </c>
      <c r="Q189" s="79">
        <v>13</v>
      </c>
      <c r="R189" s="79">
        <v>9</v>
      </c>
      <c r="S189" s="79">
        <v>2</v>
      </c>
      <c r="T189" s="79">
        <v>20</v>
      </c>
      <c r="U189" s="79">
        <v>19</v>
      </c>
    </row>
    <row r="190" spans="1:21" ht="12.75">
      <c r="A190" s="90" t="s">
        <v>214</v>
      </c>
      <c r="B190" s="76" t="s">
        <v>309</v>
      </c>
      <c r="C190" s="117" t="s">
        <v>310</v>
      </c>
      <c r="D190" s="77">
        <v>2014</v>
      </c>
      <c r="E190" s="109">
        <f>'malle répartition'!D76</f>
        <v>499.44999999999993</v>
      </c>
      <c r="F190" s="78">
        <v>1</v>
      </c>
      <c r="G190" s="78">
        <v>1</v>
      </c>
      <c r="H190" s="79"/>
      <c r="I190" s="2" t="s">
        <v>56</v>
      </c>
      <c r="J190" s="2" t="s">
        <v>8</v>
      </c>
      <c r="K190" s="79"/>
      <c r="L190" s="79">
        <v>12</v>
      </c>
      <c r="M190" s="79">
        <v>12</v>
      </c>
      <c r="N190" s="79">
        <v>12</v>
      </c>
      <c r="O190" s="79">
        <v>14</v>
      </c>
      <c r="P190" s="79">
        <v>12</v>
      </c>
      <c r="Q190" s="79">
        <v>13</v>
      </c>
      <c r="R190" s="79">
        <v>9</v>
      </c>
      <c r="S190" s="79">
        <v>2</v>
      </c>
      <c r="T190" s="79">
        <v>20</v>
      </c>
      <c r="U190" s="79">
        <v>19</v>
      </c>
    </row>
    <row r="191" spans="1:21" ht="12.75">
      <c r="A191" s="90" t="s">
        <v>214</v>
      </c>
      <c r="B191" s="76" t="s">
        <v>367</v>
      </c>
      <c r="C191" s="117" t="s">
        <v>215</v>
      </c>
      <c r="D191" s="77">
        <v>2014</v>
      </c>
      <c r="E191" s="109">
        <f>'malle répartition'!P36</f>
        <v>595.6433333333333</v>
      </c>
      <c r="F191" s="78">
        <v>1</v>
      </c>
      <c r="G191" s="78">
        <v>1</v>
      </c>
      <c r="H191" s="79"/>
      <c r="I191" s="2" t="s">
        <v>367</v>
      </c>
      <c r="J191" s="2" t="s">
        <v>8</v>
      </c>
      <c r="K191" s="79"/>
      <c r="L191" s="79">
        <v>12</v>
      </c>
      <c r="M191" s="79">
        <v>12</v>
      </c>
      <c r="N191" s="79">
        <v>12</v>
      </c>
      <c r="O191" s="79">
        <v>14</v>
      </c>
      <c r="P191" s="79">
        <v>12</v>
      </c>
      <c r="Q191" s="79">
        <v>13</v>
      </c>
      <c r="R191" s="79">
        <v>9</v>
      </c>
      <c r="S191" s="79">
        <v>2</v>
      </c>
      <c r="T191" s="79">
        <v>20</v>
      </c>
      <c r="U191" s="79">
        <v>19</v>
      </c>
    </row>
    <row r="192" spans="1:11" ht="12.75">
      <c r="A192" s="2" t="s">
        <v>214</v>
      </c>
      <c r="B192" s="9" t="s">
        <v>472</v>
      </c>
      <c r="C192" s="114" t="s">
        <v>51</v>
      </c>
      <c r="D192" s="31">
        <v>42094</v>
      </c>
      <c r="E192" s="7">
        <v>682.48</v>
      </c>
      <c r="F192" s="13">
        <f>5*5</f>
        <v>25</v>
      </c>
      <c r="G192" s="23">
        <v>25</v>
      </c>
      <c r="I192" s="2" t="s">
        <v>367</v>
      </c>
      <c r="J192" s="2" t="s">
        <v>55</v>
      </c>
      <c r="K192" s="2" t="s">
        <v>473</v>
      </c>
    </row>
    <row r="193" spans="1:11" ht="12.75">
      <c r="A193" s="2" t="s">
        <v>214</v>
      </c>
      <c r="B193" s="8" t="s">
        <v>54</v>
      </c>
      <c r="C193" s="114" t="s">
        <v>51</v>
      </c>
      <c r="D193" s="31">
        <v>42174</v>
      </c>
      <c r="E193" s="7">
        <v>460.78</v>
      </c>
      <c r="F193" s="13">
        <v>10</v>
      </c>
      <c r="G193" s="23">
        <v>10</v>
      </c>
      <c r="I193" s="2" t="s">
        <v>367</v>
      </c>
      <c r="J193" s="2" t="s">
        <v>52</v>
      </c>
      <c r="K193" s="2" t="s">
        <v>474</v>
      </c>
    </row>
    <row r="194" spans="1:10" ht="12.75">
      <c r="A194" s="2" t="s">
        <v>179</v>
      </c>
      <c r="B194" s="4" t="s">
        <v>471</v>
      </c>
      <c r="C194" s="114"/>
      <c r="D194" s="31" t="s">
        <v>184</v>
      </c>
      <c r="E194" s="98" t="s">
        <v>456</v>
      </c>
      <c r="F194" s="13">
        <v>4</v>
      </c>
      <c r="G194" s="23">
        <v>4</v>
      </c>
      <c r="I194" s="2" t="s">
        <v>367</v>
      </c>
      <c r="J194" s="2" t="s">
        <v>8</v>
      </c>
    </row>
    <row r="195" spans="1:10" ht="12.75">
      <c r="A195" s="2" t="s">
        <v>179</v>
      </c>
      <c r="B195" s="4" t="s">
        <v>213</v>
      </c>
      <c r="C195" s="114" t="s">
        <v>62</v>
      </c>
      <c r="D195" s="31" t="s">
        <v>184</v>
      </c>
      <c r="E195" s="98"/>
      <c r="F195" s="13">
        <v>6</v>
      </c>
      <c r="G195" s="23">
        <v>6</v>
      </c>
      <c r="I195" s="2" t="s">
        <v>367</v>
      </c>
      <c r="J195" s="2" t="s">
        <v>8</v>
      </c>
    </row>
    <row r="196" spans="1:10" ht="12.75">
      <c r="A196" s="2" t="s">
        <v>179</v>
      </c>
      <c r="B196" s="5" t="s">
        <v>177</v>
      </c>
      <c r="C196" s="114" t="s">
        <v>520</v>
      </c>
      <c r="D196" s="31">
        <v>41757</v>
      </c>
      <c r="E196" s="7">
        <v>30</v>
      </c>
      <c r="F196" s="13">
        <v>5</v>
      </c>
      <c r="G196" s="23">
        <v>5</v>
      </c>
      <c r="I196" s="2" t="s">
        <v>367</v>
      </c>
      <c r="J196" s="2" t="s">
        <v>28</v>
      </c>
    </row>
    <row r="197" spans="1:10" ht="12.75">
      <c r="A197" s="2" t="s">
        <v>179</v>
      </c>
      <c r="B197" s="8" t="s">
        <v>178</v>
      </c>
      <c r="C197" s="114" t="s">
        <v>46</v>
      </c>
      <c r="D197" s="31">
        <v>41969</v>
      </c>
      <c r="E197" s="7">
        <v>48.1</v>
      </c>
      <c r="F197" s="124">
        <v>30</v>
      </c>
      <c r="I197" s="2" t="s">
        <v>367</v>
      </c>
      <c r="J197" s="2" t="s">
        <v>28</v>
      </c>
    </row>
    <row r="198" spans="1:10" ht="12.75">
      <c r="A198" s="2" t="s">
        <v>179</v>
      </c>
      <c r="B198" s="8" t="s">
        <v>180</v>
      </c>
      <c r="C198" s="114" t="s">
        <v>53</v>
      </c>
      <c r="D198" s="31">
        <v>42170</v>
      </c>
      <c r="E198" s="7">
        <v>51.72</v>
      </c>
      <c r="F198" s="13">
        <v>30</v>
      </c>
      <c r="G198" s="23">
        <v>30</v>
      </c>
      <c r="I198" s="2" t="s">
        <v>367</v>
      </c>
      <c r="J198" s="2" t="s">
        <v>8</v>
      </c>
    </row>
    <row r="199" spans="1:10" ht="12.75">
      <c r="A199" s="2" t="s">
        <v>179</v>
      </c>
      <c r="B199" s="16" t="s">
        <v>436</v>
      </c>
      <c r="C199" s="114" t="s">
        <v>344</v>
      </c>
      <c r="G199" s="23">
        <v>1</v>
      </c>
      <c r="I199" s="2" t="s">
        <v>344</v>
      </c>
      <c r="J199" s="2" t="s">
        <v>435</v>
      </c>
    </row>
    <row r="200" spans="1:10" ht="12.75">
      <c r="A200" s="2" t="s">
        <v>179</v>
      </c>
      <c r="B200" s="16" t="s">
        <v>436</v>
      </c>
      <c r="C200" s="114" t="s">
        <v>437</v>
      </c>
      <c r="D200" s="23">
        <v>2014</v>
      </c>
      <c r="G200" s="23">
        <v>2</v>
      </c>
      <c r="I200" s="2" t="s">
        <v>367</v>
      </c>
      <c r="J200" s="2" t="s">
        <v>438</v>
      </c>
    </row>
    <row r="201" spans="1:10" ht="12.75">
      <c r="A201" s="2" t="s">
        <v>179</v>
      </c>
      <c r="B201" s="16" t="s">
        <v>538</v>
      </c>
      <c r="C201" s="114"/>
      <c r="E201" s="97" t="s">
        <v>456</v>
      </c>
      <c r="F201" s="13">
        <v>1</v>
      </c>
      <c r="G201" s="23">
        <v>1</v>
      </c>
      <c r="I201" s="2" t="s">
        <v>367</v>
      </c>
      <c r="J201" s="2" t="s">
        <v>438</v>
      </c>
    </row>
    <row r="202" spans="1:10" ht="12.75">
      <c r="A202" s="2" t="s">
        <v>179</v>
      </c>
      <c r="B202" s="16" t="s">
        <v>539</v>
      </c>
      <c r="C202" s="114"/>
      <c r="D202" s="23">
        <v>2014</v>
      </c>
      <c r="F202" s="13">
        <v>2</v>
      </c>
      <c r="G202" s="23">
        <v>2</v>
      </c>
      <c r="I202" s="2" t="s">
        <v>56</v>
      </c>
      <c r="J202" s="2" t="s">
        <v>8</v>
      </c>
    </row>
    <row r="203" spans="1:10" ht="12.75">
      <c r="A203" s="2" t="s">
        <v>179</v>
      </c>
      <c r="B203" s="16" t="s">
        <v>439</v>
      </c>
      <c r="C203" s="114" t="s">
        <v>344</v>
      </c>
      <c r="G203" s="23">
        <v>1</v>
      </c>
      <c r="I203" s="2" t="s">
        <v>344</v>
      </c>
      <c r="J203" s="2" t="s">
        <v>440</v>
      </c>
    </row>
    <row r="204" spans="1:10" ht="12.75">
      <c r="A204" s="2" t="s">
        <v>179</v>
      </c>
      <c r="B204" s="16" t="s">
        <v>445</v>
      </c>
      <c r="C204" s="114" t="s">
        <v>344</v>
      </c>
      <c r="G204" s="23">
        <v>4</v>
      </c>
      <c r="I204" s="2" t="s">
        <v>344</v>
      </c>
      <c r="J204" s="2" t="s">
        <v>446</v>
      </c>
    </row>
    <row r="205" spans="1:10" ht="12.75">
      <c r="A205" s="2" t="s">
        <v>179</v>
      </c>
      <c r="B205" s="16" t="s">
        <v>447</v>
      </c>
      <c r="C205" s="114" t="s">
        <v>448</v>
      </c>
      <c r="D205" s="23">
        <v>2015</v>
      </c>
      <c r="E205" s="97">
        <v>10</v>
      </c>
      <c r="F205" s="13">
        <v>10</v>
      </c>
      <c r="G205" s="23">
        <v>10</v>
      </c>
      <c r="I205" s="2" t="s">
        <v>367</v>
      </c>
      <c r="J205" s="2" t="s">
        <v>8</v>
      </c>
    </row>
    <row r="206" spans="1:10" ht="12.75">
      <c r="A206" s="2" t="s">
        <v>179</v>
      </c>
      <c r="B206" s="16" t="s">
        <v>449</v>
      </c>
      <c r="C206" s="114" t="s">
        <v>448</v>
      </c>
      <c r="D206" s="23">
        <v>2014</v>
      </c>
      <c r="E206" s="97">
        <v>25</v>
      </c>
      <c r="F206" s="13">
        <v>6</v>
      </c>
      <c r="G206" s="23">
        <v>6</v>
      </c>
      <c r="I206" s="2" t="s">
        <v>367</v>
      </c>
      <c r="J206" s="2" t="s">
        <v>8</v>
      </c>
    </row>
    <row r="207" spans="1:10" ht="12.75">
      <c r="A207" s="2" t="s">
        <v>179</v>
      </c>
      <c r="B207" s="16" t="s">
        <v>450</v>
      </c>
      <c r="I207" s="2" t="s">
        <v>344</v>
      </c>
      <c r="J207" s="2" t="s">
        <v>350</v>
      </c>
    </row>
    <row r="208" spans="1:9" ht="12.75">
      <c r="A208" s="2" t="s">
        <v>181</v>
      </c>
      <c r="B208" s="16" t="s">
        <v>568</v>
      </c>
      <c r="C208" s="114" t="s">
        <v>173</v>
      </c>
      <c r="D208" s="18">
        <v>42178</v>
      </c>
      <c r="E208" s="108">
        <v>0</v>
      </c>
      <c r="F208" s="23">
        <v>2</v>
      </c>
      <c r="G208" s="23">
        <v>2</v>
      </c>
      <c r="H208" s="2"/>
      <c r="I208" s="2" t="s">
        <v>56</v>
      </c>
    </row>
    <row r="209" spans="1:9" ht="12.75">
      <c r="A209" s="2" t="s">
        <v>181</v>
      </c>
      <c r="B209" s="16" t="s">
        <v>521</v>
      </c>
      <c r="C209" s="114" t="s">
        <v>53</v>
      </c>
      <c r="D209" s="18">
        <v>42178</v>
      </c>
      <c r="E209" s="108">
        <v>60.72</v>
      </c>
      <c r="F209" s="23">
        <v>2</v>
      </c>
      <c r="G209" s="23">
        <v>2</v>
      </c>
      <c r="H209" s="2"/>
      <c r="I209" s="2" t="s">
        <v>56</v>
      </c>
    </row>
    <row r="210" spans="1:9" ht="12.75">
      <c r="A210" s="2" t="s">
        <v>181</v>
      </c>
      <c r="B210" s="16" t="s">
        <v>522</v>
      </c>
      <c r="C210" s="114" t="s">
        <v>53</v>
      </c>
      <c r="D210" s="18">
        <v>42068</v>
      </c>
      <c r="E210" s="108">
        <v>296.7</v>
      </c>
      <c r="F210" s="23">
        <v>4</v>
      </c>
      <c r="G210" s="23">
        <v>4</v>
      </c>
      <c r="H210" s="2"/>
      <c r="I210" s="2" t="s">
        <v>56</v>
      </c>
    </row>
    <row r="211" spans="1:10" ht="12.75">
      <c r="A211" s="2" t="s">
        <v>453</v>
      </c>
      <c r="B211" s="16" t="s">
        <v>469</v>
      </c>
      <c r="C211" s="114" t="s">
        <v>173</v>
      </c>
      <c r="D211" s="23">
        <v>2014</v>
      </c>
      <c r="E211" s="97">
        <v>98</v>
      </c>
      <c r="F211" s="13">
        <v>2</v>
      </c>
      <c r="G211" s="23">
        <v>2</v>
      </c>
      <c r="I211" s="2" t="s">
        <v>56</v>
      </c>
      <c r="J211" s="2" t="s">
        <v>470</v>
      </c>
    </row>
    <row r="212" spans="1:10" ht="12.75">
      <c r="A212" s="2" t="s">
        <v>453</v>
      </c>
      <c r="B212" s="16" t="s">
        <v>540</v>
      </c>
      <c r="C212" s="114" t="s">
        <v>452</v>
      </c>
      <c r="D212" s="23">
        <v>2017</v>
      </c>
      <c r="E212" s="97">
        <v>150</v>
      </c>
      <c r="F212" s="13">
        <v>1</v>
      </c>
      <c r="G212" s="23">
        <v>1</v>
      </c>
      <c r="I212" s="2" t="s">
        <v>367</v>
      </c>
      <c r="J212" s="2" t="s">
        <v>438</v>
      </c>
    </row>
    <row r="213" spans="1:10" ht="12.75">
      <c r="A213" s="2" t="s">
        <v>453</v>
      </c>
      <c r="B213" s="16" t="s">
        <v>468</v>
      </c>
      <c r="C213" s="114" t="s">
        <v>452</v>
      </c>
      <c r="D213" s="23">
        <v>2017</v>
      </c>
      <c r="E213" s="97">
        <v>50</v>
      </c>
      <c r="F213" s="13">
        <v>1</v>
      </c>
      <c r="G213" s="23">
        <v>1</v>
      </c>
      <c r="I213" s="2" t="s">
        <v>367</v>
      </c>
      <c r="J213" s="2" t="s">
        <v>438</v>
      </c>
    </row>
    <row r="214" spans="1:10" ht="12.75">
      <c r="A214" s="2" t="s">
        <v>453</v>
      </c>
      <c r="B214" s="16" t="s">
        <v>454</v>
      </c>
      <c r="C214" s="114" t="s">
        <v>455</v>
      </c>
      <c r="D214" s="23">
        <v>2008</v>
      </c>
      <c r="E214" s="97" t="s">
        <v>456</v>
      </c>
      <c r="F214" s="13">
        <v>1</v>
      </c>
      <c r="G214" s="23">
        <v>1</v>
      </c>
      <c r="I214" s="2" t="s">
        <v>367</v>
      </c>
      <c r="J214" s="2" t="s">
        <v>438</v>
      </c>
    </row>
    <row r="215" spans="1:10" ht="12.75">
      <c r="A215" s="2" t="s">
        <v>453</v>
      </c>
      <c r="B215" s="16" t="s">
        <v>457</v>
      </c>
      <c r="C215" s="114" t="s">
        <v>455</v>
      </c>
      <c r="D215" s="23">
        <v>2008</v>
      </c>
      <c r="E215" s="97" t="s">
        <v>456</v>
      </c>
      <c r="F215" s="13">
        <v>1</v>
      </c>
      <c r="G215" s="23">
        <v>1</v>
      </c>
      <c r="I215" s="2" t="s">
        <v>367</v>
      </c>
      <c r="J215" s="2" t="s">
        <v>8</v>
      </c>
    </row>
    <row r="216" spans="1:10" ht="12.75">
      <c r="A216" s="2" t="s">
        <v>453</v>
      </c>
      <c r="B216" s="16" t="s">
        <v>467</v>
      </c>
      <c r="C216" s="114" t="s">
        <v>455</v>
      </c>
      <c r="D216" s="23">
        <v>2008</v>
      </c>
      <c r="E216" s="97" t="s">
        <v>456</v>
      </c>
      <c r="F216" s="13">
        <v>1</v>
      </c>
      <c r="G216" s="23">
        <v>1</v>
      </c>
      <c r="I216" s="2" t="s">
        <v>367</v>
      </c>
      <c r="J216" s="2" t="s">
        <v>438</v>
      </c>
    </row>
    <row r="217" spans="1:10" ht="12.75">
      <c r="A217" s="2" t="s">
        <v>453</v>
      </c>
      <c r="B217" s="16" t="s">
        <v>460</v>
      </c>
      <c r="C217" s="114" t="s">
        <v>455</v>
      </c>
      <c r="D217" s="23">
        <v>2008</v>
      </c>
      <c r="E217" s="97" t="s">
        <v>456</v>
      </c>
      <c r="F217" s="13">
        <v>1</v>
      </c>
      <c r="G217" s="23">
        <v>1</v>
      </c>
      <c r="I217" s="2" t="s">
        <v>367</v>
      </c>
      <c r="J217" s="2" t="s">
        <v>438</v>
      </c>
    </row>
    <row r="218" spans="1:10" ht="12.75">
      <c r="A218" s="2" t="s">
        <v>453</v>
      </c>
      <c r="B218" s="16" t="s">
        <v>466</v>
      </c>
      <c r="C218" s="114" t="s">
        <v>33</v>
      </c>
      <c r="D218" s="23">
        <v>2008</v>
      </c>
      <c r="E218" s="97" t="s">
        <v>456</v>
      </c>
      <c r="F218" s="13">
        <v>1</v>
      </c>
      <c r="G218" s="23">
        <v>1</v>
      </c>
      <c r="I218" s="2" t="s">
        <v>367</v>
      </c>
      <c r="J218" s="2" t="s">
        <v>438</v>
      </c>
    </row>
    <row r="219" spans="1:10" ht="12.75">
      <c r="A219" s="2" t="s">
        <v>453</v>
      </c>
      <c r="B219" s="16" t="s">
        <v>458</v>
      </c>
      <c r="C219" s="114" t="s">
        <v>459</v>
      </c>
      <c r="D219" s="23">
        <v>2017</v>
      </c>
      <c r="E219" s="97">
        <v>79</v>
      </c>
      <c r="F219" s="13">
        <v>1</v>
      </c>
      <c r="G219" s="23">
        <v>1</v>
      </c>
      <c r="I219" s="2" t="s">
        <v>367</v>
      </c>
      <c r="J219" s="2" t="s">
        <v>438</v>
      </c>
    </row>
    <row r="220" spans="1:10" ht="12.75">
      <c r="A220" s="2" t="s">
        <v>453</v>
      </c>
      <c r="B220" s="16" t="s">
        <v>461</v>
      </c>
      <c r="C220" s="114" t="s">
        <v>33</v>
      </c>
      <c r="D220" s="23">
        <v>2006</v>
      </c>
      <c r="E220" s="97" t="s">
        <v>456</v>
      </c>
      <c r="F220" s="13">
        <v>1</v>
      </c>
      <c r="G220" s="23">
        <v>1</v>
      </c>
      <c r="I220" s="2" t="s">
        <v>367</v>
      </c>
      <c r="J220" s="2" t="s">
        <v>8</v>
      </c>
    </row>
    <row r="221" spans="1:10" ht="12.75">
      <c r="A221" s="2" t="s">
        <v>453</v>
      </c>
      <c r="B221" s="16" t="s">
        <v>461</v>
      </c>
      <c r="C221" s="114" t="s">
        <v>462</v>
      </c>
      <c r="D221" s="23">
        <v>2011</v>
      </c>
      <c r="E221" s="97" t="s">
        <v>456</v>
      </c>
      <c r="F221" s="13">
        <v>1</v>
      </c>
      <c r="G221" s="23">
        <v>1</v>
      </c>
      <c r="I221" s="2" t="s">
        <v>367</v>
      </c>
      <c r="J221" s="2" t="s">
        <v>438</v>
      </c>
    </row>
    <row r="222" spans="1:10" ht="12.75">
      <c r="A222" s="2" t="s">
        <v>453</v>
      </c>
      <c r="B222" s="16" t="s">
        <v>463</v>
      </c>
      <c r="C222" s="114" t="s">
        <v>459</v>
      </c>
      <c r="D222" s="23">
        <v>2017</v>
      </c>
      <c r="E222" s="97">
        <v>29</v>
      </c>
      <c r="F222" s="13">
        <v>2</v>
      </c>
      <c r="G222" s="23">
        <v>2</v>
      </c>
      <c r="I222" s="2" t="s">
        <v>367</v>
      </c>
      <c r="J222" s="2" t="s">
        <v>438</v>
      </c>
    </row>
    <row r="223" spans="1:10" ht="12.75">
      <c r="A223" s="2" t="s">
        <v>453</v>
      </c>
      <c r="B223" s="16" t="s">
        <v>464</v>
      </c>
      <c r="C223" s="114" t="s">
        <v>465</v>
      </c>
      <c r="D223" s="23">
        <v>2006</v>
      </c>
      <c r="E223" s="97" t="s">
        <v>456</v>
      </c>
      <c r="F223" s="13">
        <v>1</v>
      </c>
      <c r="G223" s="23">
        <v>1</v>
      </c>
      <c r="I223" s="2" t="s">
        <v>367</v>
      </c>
      <c r="J223" s="2" t="s">
        <v>438</v>
      </c>
    </row>
    <row r="224" spans="1:11" ht="12.75">
      <c r="A224" s="2" t="s">
        <v>453</v>
      </c>
      <c r="B224" s="16" t="s">
        <v>533</v>
      </c>
      <c r="C224" s="114"/>
      <c r="D224" s="23">
        <v>2017</v>
      </c>
      <c r="F224" s="13">
        <v>4</v>
      </c>
      <c r="G224" s="23">
        <v>4</v>
      </c>
      <c r="I224" s="2" t="s">
        <v>367</v>
      </c>
      <c r="J224" s="2" t="s">
        <v>8</v>
      </c>
      <c r="K224" s="2" t="s">
        <v>534</v>
      </c>
    </row>
    <row r="225" spans="1:10" ht="12.75">
      <c r="A225" s="2" t="s">
        <v>453</v>
      </c>
      <c r="B225" s="16" t="s">
        <v>535</v>
      </c>
      <c r="C225" s="114" t="s">
        <v>459</v>
      </c>
      <c r="D225" s="23">
        <v>2017</v>
      </c>
      <c r="E225" s="97">
        <v>2</v>
      </c>
      <c r="F225" s="13">
        <v>1</v>
      </c>
      <c r="G225" s="23">
        <v>1</v>
      </c>
      <c r="I225" s="2" t="s">
        <v>367</v>
      </c>
      <c r="J225" s="2" t="s">
        <v>438</v>
      </c>
    </row>
    <row r="226" spans="1:11" ht="12.75">
      <c r="A226" s="2" t="s">
        <v>183</v>
      </c>
      <c r="B226" s="2" t="s">
        <v>527</v>
      </c>
      <c r="C226" s="114" t="s">
        <v>62</v>
      </c>
      <c r="D226" s="23" t="s">
        <v>184</v>
      </c>
      <c r="E226" s="97" t="s">
        <v>456</v>
      </c>
      <c r="F226" s="13">
        <v>5</v>
      </c>
      <c r="G226" s="23">
        <v>5</v>
      </c>
      <c r="I226" s="2" t="s">
        <v>367</v>
      </c>
      <c r="J226" s="2" t="s">
        <v>8</v>
      </c>
      <c r="K226" s="2" t="s">
        <v>523</v>
      </c>
    </row>
    <row r="227" spans="1:11" ht="12.75">
      <c r="A227" s="2" t="s">
        <v>183</v>
      </c>
      <c r="B227" s="16" t="s">
        <v>341</v>
      </c>
      <c r="C227" s="114" t="s">
        <v>33</v>
      </c>
      <c r="D227" s="23" t="s">
        <v>184</v>
      </c>
      <c r="E227" s="97" t="s">
        <v>456</v>
      </c>
      <c r="F227" s="13">
        <v>1</v>
      </c>
      <c r="I227" s="2" t="s">
        <v>367</v>
      </c>
      <c r="J227" s="2" t="s">
        <v>8</v>
      </c>
      <c r="K227" s="2" t="s">
        <v>523</v>
      </c>
    </row>
    <row r="228" spans="1:11" ht="12.75">
      <c r="A228" s="2" t="s">
        <v>183</v>
      </c>
      <c r="B228" s="16" t="s">
        <v>526</v>
      </c>
      <c r="C228" s="114" t="s">
        <v>528</v>
      </c>
      <c r="D228" s="23">
        <v>2016</v>
      </c>
      <c r="E228" s="97" t="s">
        <v>456</v>
      </c>
      <c r="F228" s="13">
        <v>100</v>
      </c>
      <c r="G228" s="23">
        <v>0</v>
      </c>
      <c r="K228" s="2" t="s">
        <v>529</v>
      </c>
    </row>
    <row r="229" spans="1:10" ht="12.75">
      <c r="A229" s="2" t="s">
        <v>343</v>
      </c>
      <c r="B229" s="4" t="s">
        <v>187</v>
      </c>
      <c r="C229" s="114" t="s">
        <v>186</v>
      </c>
      <c r="D229" s="31" t="s">
        <v>184</v>
      </c>
      <c r="E229" s="98"/>
      <c r="G229" s="23">
        <v>8</v>
      </c>
      <c r="I229" s="2" t="s">
        <v>367</v>
      </c>
      <c r="J229" s="2" t="s">
        <v>8</v>
      </c>
    </row>
    <row r="230" spans="1:10" ht="12.75">
      <c r="A230" s="2" t="s">
        <v>342</v>
      </c>
      <c r="B230" s="4" t="s">
        <v>190</v>
      </c>
      <c r="C230" s="114" t="s">
        <v>191</v>
      </c>
      <c r="D230" s="31" t="s">
        <v>184</v>
      </c>
      <c r="E230" s="98"/>
      <c r="G230" s="23">
        <v>11</v>
      </c>
      <c r="I230" s="2" t="s">
        <v>367</v>
      </c>
      <c r="J230" s="2" t="s">
        <v>8</v>
      </c>
    </row>
    <row r="231" spans="1:10" ht="12.75">
      <c r="A231" s="2" t="s">
        <v>342</v>
      </c>
      <c r="B231" s="4" t="s">
        <v>192</v>
      </c>
      <c r="C231" s="114" t="s">
        <v>191</v>
      </c>
      <c r="D231" s="31" t="s">
        <v>184</v>
      </c>
      <c r="E231" s="98"/>
      <c r="G231" s="23">
        <v>1</v>
      </c>
      <c r="I231" s="2" t="s">
        <v>367</v>
      </c>
      <c r="J231" s="2" t="s">
        <v>8</v>
      </c>
    </row>
    <row r="232" spans="1:9" ht="12.75">
      <c r="A232" s="2" t="s">
        <v>342</v>
      </c>
      <c r="B232" s="16" t="s">
        <v>59</v>
      </c>
      <c r="C232" s="114"/>
      <c r="D232" s="18">
        <v>42242</v>
      </c>
      <c r="E232" s="108">
        <v>1275</v>
      </c>
      <c r="F232" s="23"/>
      <c r="H232" s="2"/>
      <c r="I232" s="2" t="s">
        <v>56</v>
      </c>
    </row>
    <row r="233" spans="1:9" ht="12.75">
      <c r="A233" s="2" t="s">
        <v>342</v>
      </c>
      <c r="B233" s="16" t="s">
        <v>339</v>
      </c>
      <c r="C233" s="114"/>
      <c r="F233" s="13">
        <v>11</v>
      </c>
      <c r="I233" s="2" t="s">
        <v>367</v>
      </c>
    </row>
    <row r="234" spans="1:9" ht="12.75">
      <c r="A234" s="2" t="s">
        <v>342</v>
      </c>
      <c r="B234" s="16" t="s">
        <v>340</v>
      </c>
      <c r="C234" s="114"/>
      <c r="F234" s="13">
        <v>1</v>
      </c>
      <c r="I234" s="2" t="s">
        <v>367</v>
      </c>
    </row>
    <row r="235" spans="1:10" ht="12.75">
      <c r="A235" s="2" t="s">
        <v>343</v>
      </c>
      <c r="B235" s="4" t="s">
        <v>187</v>
      </c>
      <c r="C235" s="114" t="s">
        <v>188</v>
      </c>
      <c r="D235" s="31" t="s">
        <v>184</v>
      </c>
      <c r="E235" s="98"/>
      <c r="G235" s="23">
        <v>7</v>
      </c>
      <c r="I235" s="2" t="s">
        <v>367</v>
      </c>
      <c r="J235" s="2" t="s">
        <v>8</v>
      </c>
    </row>
    <row r="236" spans="1:10" ht="12.75">
      <c r="A236" s="2" t="s">
        <v>343</v>
      </c>
      <c r="B236" s="4" t="s">
        <v>185</v>
      </c>
      <c r="C236" s="114" t="s">
        <v>189</v>
      </c>
      <c r="D236" s="31" t="s">
        <v>184</v>
      </c>
      <c r="E236" s="98"/>
      <c r="G236" s="23">
        <v>1</v>
      </c>
      <c r="I236" s="2" t="s">
        <v>367</v>
      </c>
      <c r="J236" s="2" t="s">
        <v>8</v>
      </c>
    </row>
    <row r="237" spans="1:9" ht="12.75">
      <c r="A237" s="2" t="s">
        <v>343</v>
      </c>
      <c r="B237" s="16" t="s">
        <v>58</v>
      </c>
      <c r="C237" s="114"/>
      <c r="D237" s="18">
        <v>42348</v>
      </c>
      <c r="E237" s="108">
        <v>787.5</v>
      </c>
      <c r="F237" s="35"/>
      <c r="H237" s="2"/>
      <c r="I237" s="2" t="s">
        <v>56</v>
      </c>
    </row>
    <row r="238" spans="1:9" ht="12.75">
      <c r="A238" s="2" t="s">
        <v>343</v>
      </c>
      <c r="B238" s="16" t="s">
        <v>336</v>
      </c>
      <c r="C238" s="114"/>
      <c r="F238" s="13">
        <v>8</v>
      </c>
      <c r="I238" s="2" t="s">
        <v>367</v>
      </c>
    </row>
    <row r="239" spans="1:9" ht="12.75">
      <c r="A239" s="2" t="s">
        <v>343</v>
      </c>
      <c r="B239" s="16" t="s">
        <v>337</v>
      </c>
      <c r="C239" s="114"/>
      <c r="F239" s="13">
        <v>7</v>
      </c>
      <c r="I239" s="2" t="s">
        <v>367</v>
      </c>
    </row>
    <row r="240" spans="1:9" ht="12.75">
      <c r="A240" s="2" t="s">
        <v>343</v>
      </c>
      <c r="B240" s="16" t="s">
        <v>338</v>
      </c>
      <c r="C240" s="114"/>
      <c r="F240" s="13">
        <v>1</v>
      </c>
      <c r="I240" s="2" t="s">
        <v>367</v>
      </c>
    </row>
    <row r="241" spans="1:11" ht="12.75">
      <c r="A241" s="2" t="s">
        <v>146</v>
      </c>
      <c r="B241" s="4" t="s">
        <v>27</v>
      </c>
      <c r="C241" s="114" t="s">
        <v>15</v>
      </c>
      <c r="D241" s="32">
        <f ca="1">NOW()</f>
        <v>42815.698547685184</v>
      </c>
      <c r="E241" s="7">
        <v>18.43</v>
      </c>
      <c r="F241" s="13">
        <v>1</v>
      </c>
      <c r="G241" s="23">
        <v>1</v>
      </c>
      <c r="I241" s="2" t="s">
        <v>367</v>
      </c>
      <c r="J241" s="2" t="s">
        <v>8</v>
      </c>
      <c r="K241" s="2" t="s">
        <v>524</v>
      </c>
    </row>
    <row r="242" spans="1:10" ht="12.75">
      <c r="A242" s="2" t="s">
        <v>427</v>
      </c>
      <c r="B242" s="2" t="s">
        <v>194</v>
      </c>
      <c r="C242" s="114" t="s">
        <v>193</v>
      </c>
      <c r="D242" s="23" t="s">
        <v>184</v>
      </c>
      <c r="G242" s="23">
        <v>6</v>
      </c>
      <c r="I242" s="2" t="s">
        <v>367</v>
      </c>
      <c r="J242" s="2" t="s">
        <v>8</v>
      </c>
    </row>
    <row r="243" spans="1:10" ht="12.75">
      <c r="A243" s="2" t="s">
        <v>427</v>
      </c>
      <c r="B243" s="4" t="s">
        <v>195</v>
      </c>
      <c r="C243" s="113" t="s">
        <v>193</v>
      </c>
      <c r="D243" s="32" t="s">
        <v>184</v>
      </c>
      <c r="E243" s="98"/>
      <c r="F243" s="13">
        <v>6</v>
      </c>
      <c r="G243" s="13">
        <v>6</v>
      </c>
      <c r="I243" s="2" t="s">
        <v>367</v>
      </c>
      <c r="J243" s="2" t="s">
        <v>8</v>
      </c>
    </row>
    <row r="244" spans="1:10" ht="12.75">
      <c r="A244" s="2" t="s">
        <v>182</v>
      </c>
      <c r="B244" s="16" t="s">
        <v>64</v>
      </c>
      <c r="C244" s="114"/>
      <c r="D244" s="21">
        <v>2004</v>
      </c>
      <c r="E244" s="108"/>
      <c r="F244" s="23">
        <v>300</v>
      </c>
      <c r="H244" s="2"/>
      <c r="I244" s="2" t="s">
        <v>367</v>
      </c>
      <c r="J244" s="2" t="s">
        <v>11</v>
      </c>
    </row>
    <row r="245" spans="1:11" ht="12.75">
      <c r="A245" s="2" t="s">
        <v>182</v>
      </c>
      <c r="B245" s="16" t="s">
        <v>476</v>
      </c>
      <c r="C245" s="114" t="s">
        <v>477</v>
      </c>
      <c r="D245" s="23">
        <v>2015</v>
      </c>
      <c r="F245" s="13">
        <v>2</v>
      </c>
      <c r="G245" s="23">
        <v>1</v>
      </c>
      <c r="I245" s="2" t="s">
        <v>367</v>
      </c>
      <c r="J245" s="2" t="s">
        <v>478</v>
      </c>
      <c r="K245" s="2" t="s">
        <v>479</v>
      </c>
    </row>
    <row r="246" spans="1:9" ht="12.75">
      <c r="A246" s="2" t="s">
        <v>359</v>
      </c>
      <c r="B246" s="16" t="s">
        <v>168</v>
      </c>
      <c r="C246" s="114" t="s">
        <v>60</v>
      </c>
      <c r="D246" s="14">
        <v>41751</v>
      </c>
      <c r="E246" s="108">
        <v>228</v>
      </c>
      <c r="F246" s="23">
        <v>200</v>
      </c>
      <c r="G246" s="23">
        <v>55</v>
      </c>
      <c r="H246" s="2"/>
      <c r="I246" s="2" t="s">
        <v>56</v>
      </c>
    </row>
    <row r="247" spans="1:10" ht="12.75">
      <c r="A247" s="2" t="s">
        <v>359</v>
      </c>
      <c r="B247" s="16" t="s">
        <v>371</v>
      </c>
      <c r="C247" s="114" t="s">
        <v>199</v>
      </c>
      <c r="D247" s="14"/>
      <c r="E247" s="108"/>
      <c r="F247" s="23">
        <v>7</v>
      </c>
      <c r="G247" s="23">
        <v>7</v>
      </c>
      <c r="H247" s="2"/>
      <c r="I247" s="2" t="s">
        <v>367</v>
      </c>
      <c r="J247" s="2" t="s">
        <v>8</v>
      </c>
    </row>
    <row r="248" spans="1:10" ht="12.75">
      <c r="A248" s="2" t="s">
        <v>359</v>
      </c>
      <c r="B248" s="16" t="s">
        <v>372</v>
      </c>
      <c r="C248" s="114" t="s">
        <v>200</v>
      </c>
      <c r="D248" s="14"/>
      <c r="E248" s="108"/>
      <c r="F248" s="23">
        <v>12</v>
      </c>
      <c r="G248" s="23">
        <v>12</v>
      </c>
      <c r="H248" s="2"/>
      <c r="I248" s="2" t="s">
        <v>367</v>
      </c>
      <c r="J248" s="2" t="s">
        <v>8</v>
      </c>
    </row>
    <row r="249" spans="1:10" ht="12.75">
      <c r="A249" s="2" t="s">
        <v>359</v>
      </c>
      <c r="B249" s="16" t="s">
        <v>202</v>
      </c>
      <c r="C249" s="114" t="s">
        <v>201</v>
      </c>
      <c r="D249" s="14"/>
      <c r="E249" s="108"/>
      <c r="F249" s="23">
        <v>12</v>
      </c>
      <c r="G249" s="23">
        <v>12</v>
      </c>
      <c r="H249" s="2"/>
      <c r="I249" s="2" t="s">
        <v>367</v>
      </c>
      <c r="J249" s="2" t="s">
        <v>8</v>
      </c>
    </row>
    <row r="250" spans="1:10" ht="12.75">
      <c r="A250" s="2" t="s">
        <v>359</v>
      </c>
      <c r="B250" s="16" t="s">
        <v>203</v>
      </c>
      <c r="C250" s="114" t="s">
        <v>204</v>
      </c>
      <c r="D250" s="14"/>
      <c r="E250" s="108"/>
      <c r="F250" s="23">
        <v>5</v>
      </c>
      <c r="G250" s="23">
        <v>2</v>
      </c>
      <c r="H250" s="2"/>
      <c r="I250" s="2" t="s">
        <v>367</v>
      </c>
      <c r="J250" s="2" t="s">
        <v>8</v>
      </c>
    </row>
    <row r="251" spans="1:11" ht="12.75">
      <c r="A251" s="2" t="s">
        <v>359</v>
      </c>
      <c r="B251" s="16" t="s">
        <v>418</v>
      </c>
      <c r="G251" s="23">
        <v>3</v>
      </c>
      <c r="I251" s="2" t="s">
        <v>344</v>
      </c>
      <c r="J251" s="2" t="s">
        <v>347</v>
      </c>
      <c r="K251" s="2" t="s">
        <v>419</v>
      </c>
    </row>
  </sheetData>
  <sheetProtection/>
  <autoFilter ref="A9:U251">
    <sortState ref="A10:U251">
      <sortCondition sortBy="value" ref="A10:A251"/>
    </sortState>
  </autoFilter>
  <mergeCells count="3">
    <mergeCell ref="L7:P7"/>
    <mergeCell ref="Q7:R7"/>
    <mergeCell ref="S7:U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74">
      <selection activeCell="J86" sqref="J86"/>
    </sheetView>
  </sheetViews>
  <sheetFormatPr defaultColWidth="11.421875" defaultRowHeight="12.75"/>
  <cols>
    <col min="1" max="1" width="28.8515625" style="37" customWidth="1"/>
    <col min="2" max="2" width="4.7109375" style="37" bestFit="1" customWidth="1"/>
    <col min="3" max="3" width="9.421875" style="37" bestFit="1" customWidth="1"/>
    <col min="4" max="4" width="11.421875" style="37" customWidth="1"/>
    <col min="5" max="5" width="29.140625" style="37" customWidth="1"/>
    <col min="6" max="6" width="4.7109375" style="37" bestFit="1" customWidth="1"/>
    <col min="7" max="7" width="8.7109375" style="37" bestFit="1" customWidth="1"/>
    <col min="8" max="8" width="11.421875" style="37" customWidth="1"/>
    <col min="9" max="9" width="22.8515625" style="37" customWidth="1"/>
    <col min="10" max="10" width="4.7109375" style="37" bestFit="1" customWidth="1"/>
    <col min="11" max="11" width="8.7109375" style="37" bestFit="1" customWidth="1"/>
    <col min="12" max="12" width="11.421875" style="37" customWidth="1"/>
    <col min="13" max="13" width="29.7109375" style="37" bestFit="1" customWidth="1"/>
    <col min="14" max="14" width="4.7109375" style="37" bestFit="1" customWidth="1"/>
    <col min="15" max="15" width="8.7109375" style="37" bestFit="1" customWidth="1"/>
    <col min="16" max="16384" width="11.421875" style="37" customWidth="1"/>
  </cols>
  <sheetData>
    <row r="1" spans="1:16" ht="12.75" thickBot="1">
      <c r="A1" s="128" t="s">
        <v>216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36"/>
    </row>
    <row r="2" spans="1:16" ht="12.75" thickBot="1">
      <c r="A2" s="128" t="s">
        <v>217</v>
      </c>
      <c r="B2" s="130"/>
      <c r="C2" s="130"/>
      <c r="D2" s="131"/>
      <c r="E2" s="128" t="s">
        <v>218</v>
      </c>
      <c r="F2" s="130"/>
      <c r="G2" s="130"/>
      <c r="H2" s="131"/>
      <c r="I2" s="128" t="s">
        <v>291</v>
      </c>
      <c r="J2" s="130"/>
      <c r="K2" s="130"/>
      <c r="L2" s="131"/>
      <c r="M2" s="128" t="s">
        <v>273</v>
      </c>
      <c r="N2" s="130"/>
      <c r="O2" s="130"/>
      <c r="P2" s="131"/>
    </row>
    <row r="3" spans="1:16" ht="12.75" thickBot="1">
      <c r="A3" s="132" t="s">
        <v>221</v>
      </c>
      <c r="B3" s="133"/>
      <c r="C3" s="133"/>
      <c r="D3" s="134"/>
      <c r="E3" s="132" t="s">
        <v>219</v>
      </c>
      <c r="F3" s="133"/>
      <c r="G3" s="133"/>
      <c r="H3" s="134"/>
      <c r="I3" s="132" t="s">
        <v>220</v>
      </c>
      <c r="J3" s="133"/>
      <c r="K3" s="133"/>
      <c r="L3" s="134"/>
      <c r="M3" s="132" t="s">
        <v>292</v>
      </c>
      <c r="N3" s="133"/>
      <c r="O3" s="133"/>
      <c r="P3" s="134"/>
    </row>
    <row r="4" spans="1:16" ht="12.75" thickBot="1">
      <c r="A4" s="132" t="s">
        <v>222</v>
      </c>
      <c r="B4" s="133"/>
      <c r="C4" s="133"/>
      <c r="D4" s="134"/>
      <c r="E4" s="132" t="s">
        <v>223</v>
      </c>
      <c r="F4" s="133"/>
      <c r="G4" s="133"/>
      <c r="H4" s="134"/>
      <c r="I4" s="132" t="s">
        <v>224</v>
      </c>
      <c r="J4" s="133"/>
      <c r="K4" s="133"/>
      <c r="L4" s="134"/>
      <c r="M4" s="132" t="s">
        <v>290</v>
      </c>
      <c r="N4" s="133"/>
      <c r="O4" s="133"/>
      <c r="P4" s="134"/>
    </row>
    <row r="5" spans="1:16" ht="12.75" thickBot="1">
      <c r="A5" s="132" t="s">
        <v>225</v>
      </c>
      <c r="B5" s="133"/>
      <c r="C5" s="133"/>
      <c r="D5" s="134"/>
      <c r="E5" s="132" t="s">
        <v>226</v>
      </c>
      <c r="F5" s="133"/>
      <c r="G5" s="133"/>
      <c r="H5" s="134"/>
      <c r="I5" s="132" t="s">
        <v>226</v>
      </c>
      <c r="J5" s="133"/>
      <c r="K5" s="133"/>
      <c r="L5" s="134"/>
      <c r="M5" s="132" t="s">
        <v>226</v>
      </c>
      <c r="N5" s="133"/>
      <c r="O5" s="133"/>
      <c r="P5" s="134"/>
    </row>
    <row r="6" spans="1:16" ht="12.75" thickBot="1">
      <c r="A6" s="132" t="s">
        <v>227</v>
      </c>
      <c r="B6" s="133"/>
      <c r="C6" s="133"/>
      <c r="D6" s="134"/>
      <c r="E6" s="132" t="s">
        <v>228</v>
      </c>
      <c r="F6" s="133"/>
      <c r="G6" s="133"/>
      <c r="H6" s="134"/>
      <c r="I6" s="132" t="s">
        <v>296</v>
      </c>
      <c r="J6" s="133"/>
      <c r="K6" s="133"/>
      <c r="L6" s="134"/>
      <c r="M6" s="132" t="s">
        <v>228</v>
      </c>
      <c r="N6" s="133"/>
      <c r="O6" s="133"/>
      <c r="P6" s="134"/>
    </row>
    <row r="7" spans="1:16" ht="12">
      <c r="A7" s="38" t="s">
        <v>229</v>
      </c>
      <c r="B7" s="39" t="s">
        <v>230</v>
      </c>
      <c r="C7" s="40" t="s">
        <v>231</v>
      </c>
      <c r="D7" s="41" t="s">
        <v>232</v>
      </c>
      <c r="E7" s="38" t="s">
        <v>229</v>
      </c>
      <c r="F7" s="39" t="s">
        <v>230</v>
      </c>
      <c r="G7" s="40" t="s">
        <v>231</v>
      </c>
      <c r="H7" s="41" t="s">
        <v>232</v>
      </c>
      <c r="I7" s="38" t="s">
        <v>229</v>
      </c>
      <c r="J7" s="39" t="s">
        <v>230</v>
      </c>
      <c r="K7" s="40" t="s">
        <v>231</v>
      </c>
      <c r="L7" s="41" t="s">
        <v>232</v>
      </c>
      <c r="M7" s="38" t="s">
        <v>229</v>
      </c>
      <c r="N7" s="39" t="s">
        <v>230</v>
      </c>
      <c r="O7" s="40" t="s">
        <v>231</v>
      </c>
      <c r="P7" s="41" t="s">
        <v>232</v>
      </c>
    </row>
    <row r="8" spans="1:16" ht="24">
      <c r="A8" s="38" t="s">
        <v>234</v>
      </c>
      <c r="B8" s="67">
        <v>1</v>
      </c>
      <c r="C8" s="43">
        <f>((568.73*0.2)+568.73)/5</f>
        <v>136.4952</v>
      </c>
      <c r="D8" s="44">
        <f>IF(B8=1,C8,IF(B8=2,C8*B8,))</f>
        <v>136.4952</v>
      </c>
      <c r="E8" s="38" t="s">
        <v>234</v>
      </c>
      <c r="F8" s="42">
        <v>1</v>
      </c>
      <c r="G8" s="43">
        <f>((568.73*0.2)+568.73)/5</f>
        <v>136.4952</v>
      </c>
      <c r="H8" s="44">
        <f>IF(F8=1,G8,IF(F8=2,G8*F8,))</f>
        <v>136.4952</v>
      </c>
      <c r="I8" s="38" t="s">
        <v>234</v>
      </c>
      <c r="J8" s="42">
        <v>1</v>
      </c>
      <c r="K8" s="43">
        <f>((568.73*0.2)+568.73)/5</f>
        <v>136.4952</v>
      </c>
      <c r="L8" s="44">
        <f>IF(J8=1,K8,IF(J8=2,K8*J8,))</f>
        <v>136.4952</v>
      </c>
      <c r="M8" s="38" t="s">
        <v>289</v>
      </c>
      <c r="N8" s="42">
        <v>1</v>
      </c>
      <c r="O8" s="43">
        <v>169</v>
      </c>
      <c r="P8" s="44">
        <f>IF(N8=1,O8,IF(N8=2,O8*N8,))</f>
        <v>169</v>
      </c>
    </row>
    <row r="9" spans="1:16" ht="12">
      <c r="A9" s="38" t="s">
        <v>235</v>
      </c>
      <c r="B9" s="39"/>
      <c r="C9" s="40"/>
      <c r="D9" s="44"/>
      <c r="E9" s="38" t="s">
        <v>235</v>
      </c>
      <c r="F9" s="39"/>
      <c r="G9" s="40"/>
      <c r="H9" s="44"/>
      <c r="I9" s="38" t="s">
        <v>235</v>
      </c>
      <c r="J9" s="39"/>
      <c r="K9" s="40"/>
      <c r="L9" s="44"/>
      <c r="M9" s="38" t="s">
        <v>235</v>
      </c>
      <c r="N9" s="39"/>
      <c r="O9" s="40"/>
      <c r="P9" s="44"/>
    </row>
    <row r="10" spans="1:16" ht="12">
      <c r="A10" s="45" t="s">
        <v>236</v>
      </c>
      <c r="B10" s="42">
        <v>2</v>
      </c>
      <c r="C10" s="43">
        <v>0</v>
      </c>
      <c r="D10" s="44">
        <f>IF(B10=1,C10,IF(B10=2,C10*B10,))</f>
        <v>0</v>
      </c>
      <c r="E10" s="45" t="s">
        <v>236</v>
      </c>
      <c r="F10" s="42">
        <v>2</v>
      </c>
      <c r="G10" s="43">
        <v>0</v>
      </c>
      <c r="H10" s="44">
        <f aca="true" t="shared" si="0" ref="H10:H16">IF(F10=1,G10,IF(F10=2,G10*F10,))</f>
        <v>0</v>
      </c>
      <c r="I10" s="45" t="s">
        <v>236</v>
      </c>
      <c r="J10" s="42">
        <v>2</v>
      </c>
      <c r="K10" s="43">
        <v>0</v>
      </c>
      <c r="L10" s="44">
        <f aca="true" t="shared" si="1" ref="L10:L16">IF(J10=1,K10,IF(J10=2,K10*J10,))</f>
        <v>0</v>
      </c>
      <c r="M10" s="45" t="s">
        <v>236</v>
      </c>
      <c r="N10" s="42">
        <v>2</v>
      </c>
      <c r="O10" s="43">
        <v>0</v>
      </c>
      <c r="P10" s="44">
        <f aca="true" t="shared" si="2" ref="P10:P16">IF(N10=1,O10,IF(N10=2,O10*N10,))</f>
        <v>0</v>
      </c>
    </row>
    <row r="11" spans="1:16" ht="12">
      <c r="A11" s="45" t="s">
        <v>237</v>
      </c>
      <c r="B11" s="42">
        <v>2</v>
      </c>
      <c r="C11" s="43">
        <v>12</v>
      </c>
      <c r="D11" s="44">
        <f aca="true" t="shared" si="3" ref="D11:D35">IF(B11=1,C11,IF(B11=2,C11*B11,))</f>
        <v>24</v>
      </c>
      <c r="E11" s="45" t="s">
        <v>237</v>
      </c>
      <c r="F11" s="42">
        <v>2</v>
      </c>
      <c r="G11" s="43">
        <v>12</v>
      </c>
      <c r="H11" s="44">
        <f t="shared" si="0"/>
        <v>24</v>
      </c>
      <c r="I11" s="45" t="s">
        <v>237</v>
      </c>
      <c r="J11" s="42">
        <v>2</v>
      </c>
      <c r="K11" s="43">
        <v>12</v>
      </c>
      <c r="L11" s="44">
        <f t="shared" si="1"/>
        <v>24</v>
      </c>
      <c r="M11" s="45" t="s">
        <v>237</v>
      </c>
      <c r="N11" s="42">
        <v>2</v>
      </c>
      <c r="O11" s="43">
        <v>12</v>
      </c>
      <c r="P11" s="44">
        <f t="shared" si="2"/>
        <v>24</v>
      </c>
    </row>
    <row r="12" spans="1:16" ht="12">
      <c r="A12" s="45" t="s">
        <v>238</v>
      </c>
      <c r="B12" s="42">
        <v>1</v>
      </c>
      <c r="C12" s="43">
        <v>20</v>
      </c>
      <c r="D12" s="44">
        <f t="shared" si="3"/>
        <v>20</v>
      </c>
      <c r="E12" s="45" t="s">
        <v>238</v>
      </c>
      <c r="F12" s="42">
        <v>1</v>
      </c>
      <c r="G12" s="43">
        <v>0</v>
      </c>
      <c r="H12" s="44">
        <f t="shared" si="0"/>
        <v>0</v>
      </c>
      <c r="I12" s="45" t="s">
        <v>238</v>
      </c>
      <c r="J12" s="42">
        <v>1</v>
      </c>
      <c r="K12" s="43">
        <v>20</v>
      </c>
      <c r="L12" s="44">
        <f t="shared" si="1"/>
        <v>20</v>
      </c>
      <c r="M12" s="45" t="s">
        <v>238</v>
      </c>
      <c r="N12" s="42">
        <v>1</v>
      </c>
      <c r="O12" s="43">
        <v>0</v>
      </c>
      <c r="P12" s="44">
        <f t="shared" si="2"/>
        <v>0</v>
      </c>
    </row>
    <row r="13" spans="1:16" ht="12">
      <c r="A13" s="45" t="s">
        <v>239</v>
      </c>
      <c r="B13" s="42">
        <v>1</v>
      </c>
      <c r="C13" s="43">
        <v>10</v>
      </c>
      <c r="D13" s="44">
        <f t="shared" si="3"/>
        <v>10</v>
      </c>
      <c r="E13" s="45" t="s">
        <v>239</v>
      </c>
      <c r="F13" s="42">
        <v>1</v>
      </c>
      <c r="G13" s="43">
        <v>10</v>
      </c>
      <c r="H13" s="44">
        <f t="shared" si="0"/>
        <v>10</v>
      </c>
      <c r="I13" s="45" t="s">
        <v>239</v>
      </c>
      <c r="J13" s="42">
        <v>1</v>
      </c>
      <c r="K13" s="43">
        <v>10</v>
      </c>
      <c r="L13" s="44">
        <f t="shared" si="1"/>
        <v>10</v>
      </c>
      <c r="M13" s="45" t="s">
        <v>239</v>
      </c>
      <c r="N13" s="42">
        <v>1</v>
      </c>
      <c r="O13" s="43">
        <v>10</v>
      </c>
      <c r="P13" s="44">
        <f t="shared" si="2"/>
        <v>10</v>
      </c>
    </row>
    <row r="14" spans="1:16" ht="12">
      <c r="A14" s="45" t="s">
        <v>240</v>
      </c>
      <c r="B14" s="42">
        <v>1</v>
      </c>
      <c r="C14" s="43">
        <v>15</v>
      </c>
      <c r="D14" s="44">
        <f t="shared" si="3"/>
        <v>15</v>
      </c>
      <c r="E14" s="45" t="s">
        <v>240</v>
      </c>
      <c r="F14" s="42">
        <v>1</v>
      </c>
      <c r="G14" s="43">
        <v>15</v>
      </c>
      <c r="H14" s="44">
        <f t="shared" si="0"/>
        <v>15</v>
      </c>
      <c r="I14" s="45" t="s">
        <v>240</v>
      </c>
      <c r="J14" s="42">
        <v>1</v>
      </c>
      <c r="K14" s="43">
        <v>15</v>
      </c>
      <c r="L14" s="44">
        <f t="shared" si="1"/>
        <v>15</v>
      </c>
      <c r="M14" s="45" t="s">
        <v>240</v>
      </c>
      <c r="N14" s="42">
        <v>1</v>
      </c>
      <c r="O14" s="43">
        <v>15</v>
      </c>
      <c r="P14" s="44">
        <f t="shared" si="2"/>
        <v>15</v>
      </c>
    </row>
    <row r="15" spans="1:16" ht="12">
      <c r="A15" s="45" t="s">
        <v>241</v>
      </c>
      <c r="B15" s="42">
        <v>1</v>
      </c>
      <c r="C15" s="43">
        <v>10</v>
      </c>
      <c r="D15" s="44">
        <f t="shared" si="3"/>
        <v>10</v>
      </c>
      <c r="E15" s="45" t="s">
        <v>241</v>
      </c>
      <c r="F15" s="42">
        <v>1</v>
      </c>
      <c r="G15" s="43">
        <v>10</v>
      </c>
      <c r="H15" s="44">
        <f t="shared" si="0"/>
        <v>10</v>
      </c>
      <c r="I15" s="45" t="s">
        <v>241</v>
      </c>
      <c r="J15" s="42">
        <v>1</v>
      </c>
      <c r="K15" s="43">
        <v>10</v>
      </c>
      <c r="L15" s="44">
        <f t="shared" si="1"/>
        <v>10</v>
      </c>
      <c r="M15" s="45" t="s">
        <v>241</v>
      </c>
      <c r="N15" s="42">
        <v>1</v>
      </c>
      <c r="O15" s="43">
        <v>10</v>
      </c>
      <c r="P15" s="44">
        <f t="shared" si="2"/>
        <v>10</v>
      </c>
    </row>
    <row r="16" spans="1:16" ht="12">
      <c r="A16" s="45" t="s">
        <v>242</v>
      </c>
      <c r="B16" s="42">
        <v>1</v>
      </c>
      <c r="C16" s="43">
        <v>10</v>
      </c>
      <c r="D16" s="44">
        <f t="shared" si="3"/>
        <v>10</v>
      </c>
      <c r="E16" s="45" t="s">
        <v>242</v>
      </c>
      <c r="F16" s="42">
        <v>1</v>
      </c>
      <c r="G16" s="43">
        <v>10</v>
      </c>
      <c r="H16" s="44">
        <f t="shared" si="0"/>
        <v>10</v>
      </c>
      <c r="I16" s="45" t="s">
        <v>242</v>
      </c>
      <c r="J16" s="42">
        <v>1</v>
      </c>
      <c r="K16" s="43">
        <v>10</v>
      </c>
      <c r="L16" s="44">
        <f t="shared" si="1"/>
        <v>10</v>
      </c>
      <c r="M16" s="45" t="s">
        <v>242</v>
      </c>
      <c r="N16" s="42">
        <v>1</v>
      </c>
      <c r="O16" s="43">
        <v>10</v>
      </c>
      <c r="P16" s="44">
        <f t="shared" si="2"/>
        <v>10</v>
      </c>
    </row>
    <row r="17" spans="1:16" ht="12">
      <c r="A17" s="45" t="s">
        <v>243</v>
      </c>
      <c r="B17" s="42">
        <v>1</v>
      </c>
      <c r="C17" s="43">
        <v>100</v>
      </c>
      <c r="D17" s="44">
        <f>IF(B17=1,C17,IF(B17=2,C17*B17,))</f>
        <v>100</v>
      </c>
      <c r="E17" s="45" t="s">
        <v>243</v>
      </c>
      <c r="F17" s="42">
        <v>1</v>
      </c>
      <c r="G17" s="43">
        <f>288.58/3</f>
        <v>96.19333333333333</v>
      </c>
      <c r="H17" s="44">
        <f>IF(F17=1,G17,IF(F17=2,G17*F17,))</f>
        <v>96.19333333333333</v>
      </c>
      <c r="I17" s="45" t="s">
        <v>243</v>
      </c>
      <c r="J17" s="42">
        <v>1</v>
      </c>
      <c r="K17" s="43">
        <f>288.58/3</f>
        <v>96.19333333333333</v>
      </c>
      <c r="L17" s="44">
        <f>IF(J17=1,K17,IF(J17=2,K17*J17,))</f>
        <v>96.19333333333333</v>
      </c>
      <c r="M17" s="45" t="s">
        <v>243</v>
      </c>
      <c r="N17" s="42">
        <v>1</v>
      </c>
      <c r="O17" s="43">
        <f>288.58/3</f>
        <v>96.19333333333333</v>
      </c>
      <c r="P17" s="44">
        <f>IF(N17=1,O17,IF(N17=2,O17*N17,))</f>
        <v>96.19333333333333</v>
      </c>
    </row>
    <row r="18" spans="1:16" ht="12">
      <c r="A18" s="45" t="s">
        <v>244</v>
      </c>
      <c r="B18" s="42">
        <v>1</v>
      </c>
      <c r="C18" s="43">
        <v>36</v>
      </c>
      <c r="D18" s="44">
        <f>IF(B18=1,C18,IF(B18=2,C18*B18,))</f>
        <v>36</v>
      </c>
      <c r="E18" s="45" t="s">
        <v>244</v>
      </c>
      <c r="F18" s="42">
        <v>1</v>
      </c>
      <c r="G18" s="43">
        <v>36</v>
      </c>
      <c r="H18" s="44">
        <f>IF(F18=1,G18,IF(F18=2,G18*F18,))</f>
        <v>36</v>
      </c>
      <c r="I18" s="45" t="s">
        <v>244</v>
      </c>
      <c r="J18" s="42">
        <v>1</v>
      </c>
      <c r="K18" s="43">
        <v>36</v>
      </c>
      <c r="L18" s="44">
        <f>IF(J18=1,K18,IF(J18=2,K18*J18,))</f>
        <v>36</v>
      </c>
      <c r="M18" s="45" t="s">
        <v>244</v>
      </c>
      <c r="N18" s="42">
        <v>1</v>
      </c>
      <c r="O18" s="43">
        <v>36</v>
      </c>
      <c r="P18" s="44">
        <f>IF(N18=1,O18,IF(N18=2,O18*N18,))</f>
        <v>36</v>
      </c>
    </row>
    <row r="19" spans="1:16" ht="12">
      <c r="A19" s="45" t="s">
        <v>245</v>
      </c>
      <c r="B19" s="42">
        <v>4</v>
      </c>
      <c r="C19" s="43">
        <v>0</v>
      </c>
      <c r="D19" s="44">
        <f>IF(B19=1,C19,IF(B19=2,C19*B19,))</f>
        <v>0</v>
      </c>
      <c r="E19" s="45" t="s">
        <v>245</v>
      </c>
      <c r="F19" s="42">
        <v>1</v>
      </c>
      <c r="G19" s="43">
        <v>0</v>
      </c>
      <c r="H19" s="44">
        <f>IF(F19=1,G19,IF(F19=2,G19*F19,))</f>
        <v>0</v>
      </c>
      <c r="I19" s="45" t="s">
        <v>245</v>
      </c>
      <c r="J19" s="42">
        <v>1</v>
      </c>
      <c r="K19" s="43">
        <v>0</v>
      </c>
      <c r="L19" s="44">
        <f>IF(J19=1,K19,IF(J19=2,K19*J19,))</f>
        <v>0</v>
      </c>
      <c r="M19" s="45" t="s">
        <v>245</v>
      </c>
      <c r="N19" s="42">
        <v>1</v>
      </c>
      <c r="O19" s="43">
        <v>0</v>
      </c>
      <c r="P19" s="44">
        <f>IF(N19=1,O19,IF(N19=2,O19*N19,))</f>
        <v>0</v>
      </c>
    </row>
    <row r="20" spans="1:16" ht="12">
      <c r="A20" s="38" t="s">
        <v>246</v>
      </c>
      <c r="B20" s="42"/>
      <c r="C20" s="43"/>
      <c r="D20" s="44"/>
      <c r="E20" s="38" t="s">
        <v>246</v>
      </c>
      <c r="F20" s="42"/>
      <c r="G20" s="43"/>
      <c r="H20" s="44"/>
      <c r="I20" s="38" t="s">
        <v>246</v>
      </c>
      <c r="J20" s="42"/>
      <c r="K20" s="43"/>
      <c r="L20" s="44"/>
      <c r="M20" s="38" t="s">
        <v>246</v>
      </c>
      <c r="N20" s="42"/>
      <c r="O20" s="43"/>
      <c r="P20" s="44"/>
    </row>
    <row r="21" spans="1:16" ht="12">
      <c r="A21" s="45" t="s">
        <v>247</v>
      </c>
      <c r="B21" s="42">
        <v>1</v>
      </c>
      <c r="C21" s="43">
        <v>12</v>
      </c>
      <c r="D21" s="44">
        <f t="shared" si="3"/>
        <v>12</v>
      </c>
      <c r="E21" s="45" t="s">
        <v>247</v>
      </c>
      <c r="F21" s="42">
        <v>1</v>
      </c>
      <c r="G21" s="43">
        <v>12</v>
      </c>
      <c r="H21" s="44">
        <f>IF(F21=1,G21,IF(F21=2,G21*F21,))</f>
        <v>12</v>
      </c>
      <c r="I21" s="45" t="s">
        <v>247</v>
      </c>
      <c r="J21" s="42">
        <v>1</v>
      </c>
      <c r="K21" s="43">
        <v>12</v>
      </c>
      <c r="L21" s="44">
        <f>IF(J21=1,K21,IF(J21=2,K21*J21,))</f>
        <v>12</v>
      </c>
      <c r="M21" s="45" t="s">
        <v>247</v>
      </c>
      <c r="N21" s="42">
        <v>1</v>
      </c>
      <c r="O21" s="43">
        <v>12</v>
      </c>
      <c r="P21" s="44">
        <f>IF(N21=1,O21,IF(N21=2,O21*N21,))</f>
        <v>12</v>
      </c>
    </row>
    <row r="22" spans="1:16" ht="12">
      <c r="A22" s="45" t="s">
        <v>248</v>
      </c>
      <c r="B22" s="42">
        <v>1</v>
      </c>
      <c r="C22" s="43">
        <v>100</v>
      </c>
      <c r="D22" s="44">
        <f t="shared" si="3"/>
        <v>100</v>
      </c>
      <c r="E22" s="45" t="s">
        <v>248</v>
      </c>
      <c r="F22" s="42">
        <v>1</v>
      </c>
      <c r="G22" s="43">
        <f>642/5</f>
        <v>128.4</v>
      </c>
      <c r="H22" s="44">
        <f>IF(F22=1,G22,IF(F22=2,G22*F22,))</f>
        <v>128.4</v>
      </c>
      <c r="I22" s="45" t="s">
        <v>248</v>
      </c>
      <c r="J22" s="42">
        <v>1</v>
      </c>
      <c r="K22" s="43">
        <f>642/5</f>
        <v>128.4</v>
      </c>
      <c r="L22" s="44">
        <f>IF(J22=1,K22,IF(J22=2,K22*J22,))</f>
        <v>128.4</v>
      </c>
      <c r="M22" s="45" t="s">
        <v>248</v>
      </c>
      <c r="N22" s="42">
        <v>1</v>
      </c>
      <c r="O22" s="43">
        <f>642/5</f>
        <v>128.4</v>
      </c>
      <c r="P22" s="44">
        <f>IF(N22=1,O22,IF(N22=2,O22*N22,))</f>
        <v>128.4</v>
      </c>
    </row>
    <row r="23" spans="1:16" ht="12">
      <c r="A23" s="45" t="s">
        <v>249</v>
      </c>
      <c r="B23" s="42">
        <v>0</v>
      </c>
      <c r="C23" s="43">
        <v>50</v>
      </c>
      <c r="D23" s="44">
        <f t="shared" si="3"/>
        <v>0</v>
      </c>
      <c r="E23" s="45" t="s">
        <v>249</v>
      </c>
      <c r="F23" s="42">
        <v>0</v>
      </c>
      <c r="G23" s="43">
        <v>50</v>
      </c>
      <c r="H23" s="44">
        <f>IF(F23=1,G23,IF(F23=2,G23*F23,))</f>
        <v>0</v>
      </c>
      <c r="I23" s="45" t="s">
        <v>249</v>
      </c>
      <c r="J23" s="42">
        <v>0</v>
      </c>
      <c r="K23" s="43">
        <v>50</v>
      </c>
      <c r="L23" s="44">
        <f>IF(J23=1,K23,IF(J23=2,K23*J23,))</f>
        <v>0</v>
      </c>
      <c r="M23" s="45" t="s">
        <v>249</v>
      </c>
      <c r="N23" s="42">
        <v>0</v>
      </c>
      <c r="O23" s="43">
        <v>50</v>
      </c>
      <c r="P23" s="44">
        <f>IF(N23=1,O23,IF(N23=2,O23*N23,))</f>
        <v>0</v>
      </c>
    </row>
    <row r="24" spans="1:16" ht="12">
      <c r="A24" s="38" t="s">
        <v>250</v>
      </c>
      <c r="B24" s="42"/>
      <c r="C24" s="43"/>
      <c r="D24" s="44"/>
      <c r="E24" s="38" t="s">
        <v>250</v>
      </c>
      <c r="F24" s="42"/>
      <c r="G24" s="43"/>
      <c r="H24" s="44"/>
      <c r="I24" s="38" t="s">
        <v>250</v>
      </c>
      <c r="J24" s="42"/>
      <c r="K24" s="43"/>
      <c r="L24" s="44"/>
      <c r="M24" s="38" t="s">
        <v>250</v>
      </c>
      <c r="N24" s="42"/>
      <c r="O24" s="43"/>
      <c r="P24" s="44"/>
    </row>
    <row r="25" spans="1:16" ht="12">
      <c r="A25" s="45" t="s">
        <v>251</v>
      </c>
      <c r="B25" s="46">
        <v>6</v>
      </c>
      <c r="C25" s="47"/>
      <c r="D25" s="48">
        <v>160</v>
      </c>
      <c r="E25" s="45" t="s">
        <v>251</v>
      </c>
      <c r="F25" s="46">
        <v>6</v>
      </c>
      <c r="G25" s="47"/>
      <c r="H25" s="48">
        <v>160</v>
      </c>
      <c r="I25" s="45" t="s">
        <v>251</v>
      </c>
      <c r="J25" s="46">
        <v>6</v>
      </c>
      <c r="K25" s="47"/>
      <c r="L25" s="48">
        <v>160</v>
      </c>
      <c r="M25" s="45" t="s">
        <v>251</v>
      </c>
      <c r="N25" s="46">
        <v>6</v>
      </c>
      <c r="O25" s="47"/>
      <c r="P25" s="48">
        <v>160</v>
      </c>
    </row>
    <row r="26" spans="1:16" ht="12">
      <c r="A26" s="45" t="s">
        <v>252</v>
      </c>
      <c r="B26" s="46">
        <v>12</v>
      </c>
      <c r="C26" s="47"/>
      <c r="D26" s="48">
        <f t="shared" si="3"/>
        <v>0</v>
      </c>
      <c r="E26" s="45" t="s">
        <v>252</v>
      </c>
      <c r="F26" s="46">
        <v>12</v>
      </c>
      <c r="G26" s="47"/>
      <c r="H26" s="48">
        <f aca="true" t="shared" si="4" ref="H26:H31">IF(F26=1,G26,IF(F26=2,G26*F26,))</f>
        <v>0</v>
      </c>
      <c r="I26" s="45" t="s">
        <v>252</v>
      </c>
      <c r="J26" s="46">
        <v>12</v>
      </c>
      <c r="K26" s="47"/>
      <c r="L26" s="48">
        <f aca="true" t="shared" si="5" ref="L26:L31">IF(J26=1,K26,IF(J26=2,K26*J26,))</f>
        <v>0</v>
      </c>
      <c r="M26" s="45" t="s">
        <v>252</v>
      </c>
      <c r="N26" s="46">
        <v>12</v>
      </c>
      <c r="O26" s="47"/>
      <c r="P26" s="48">
        <f aca="true" t="shared" si="6" ref="P26:P31">IF(N26=1,O26,IF(N26=2,O26*N26,))</f>
        <v>0</v>
      </c>
    </row>
    <row r="27" spans="1:16" ht="12">
      <c r="A27" s="45" t="s">
        <v>253</v>
      </c>
      <c r="B27" s="42">
        <v>2</v>
      </c>
      <c r="C27" s="43">
        <v>0</v>
      </c>
      <c r="D27" s="44">
        <f t="shared" si="3"/>
        <v>0</v>
      </c>
      <c r="E27" s="45" t="s">
        <v>253</v>
      </c>
      <c r="F27" s="42">
        <v>2</v>
      </c>
      <c r="G27" s="43">
        <f>(122/20)*2</f>
        <v>12.2</v>
      </c>
      <c r="H27" s="44">
        <f t="shared" si="4"/>
        <v>24.4</v>
      </c>
      <c r="I27" s="45" t="s">
        <v>253</v>
      </c>
      <c r="J27" s="42">
        <v>2</v>
      </c>
      <c r="K27" s="43">
        <f>(122/20)*2</f>
        <v>12.2</v>
      </c>
      <c r="L27" s="44">
        <f t="shared" si="5"/>
        <v>24.4</v>
      </c>
      <c r="M27" s="45" t="s">
        <v>253</v>
      </c>
      <c r="N27" s="42">
        <v>2</v>
      </c>
      <c r="O27" s="43">
        <f>(122/20)*2</f>
        <v>12.2</v>
      </c>
      <c r="P27" s="44">
        <f t="shared" si="6"/>
        <v>24.4</v>
      </c>
    </row>
    <row r="28" spans="1:16" ht="12">
      <c r="A28" s="45" t="s">
        <v>254</v>
      </c>
      <c r="B28" s="42">
        <v>1</v>
      </c>
      <c r="C28" s="43">
        <f>50/5</f>
        <v>10</v>
      </c>
      <c r="D28" s="44">
        <f t="shared" si="3"/>
        <v>10</v>
      </c>
      <c r="E28" s="45" t="s">
        <v>254</v>
      </c>
      <c r="F28" s="42">
        <v>1</v>
      </c>
      <c r="G28" s="43">
        <f>50/5</f>
        <v>10</v>
      </c>
      <c r="H28" s="44">
        <f t="shared" si="4"/>
        <v>10</v>
      </c>
      <c r="I28" s="45" t="s">
        <v>254</v>
      </c>
      <c r="J28" s="42">
        <v>1</v>
      </c>
      <c r="K28" s="43">
        <f>50/5</f>
        <v>10</v>
      </c>
      <c r="L28" s="44">
        <f t="shared" si="5"/>
        <v>10</v>
      </c>
      <c r="M28" s="45" t="s">
        <v>254</v>
      </c>
      <c r="N28" s="42">
        <v>1</v>
      </c>
      <c r="O28" s="43">
        <f>50/5</f>
        <v>10</v>
      </c>
      <c r="P28" s="44">
        <f t="shared" si="6"/>
        <v>10</v>
      </c>
    </row>
    <row r="29" spans="1:16" ht="12">
      <c r="A29" s="45" t="s">
        <v>255</v>
      </c>
      <c r="B29" s="42">
        <v>1</v>
      </c>
      <c r="C29" s="43">
        <f>90/6</f>
        <v>15</v>
      </c>
      <c r="D29" s="44">
        <f t="shared" si="3"/>
        <v>15</v>
      </c>
      <c r="E29" s="45" t="s">
        <v>255</v>
      </c>
      <c r="F29" s="42">
        <v>1</v>
      </c>
      <c r="G29" s="43">
        <f>90/6</f>
        <v>15</v>
      </c>
      <c r="H29" s="44">
        <f t="shared" si="4"/>
        <v>15</v>
      </c>
      <c r="I29" s="45" t="s">
        <v>255</v>
      </c>
      <c r="J29" s="42">
        <v>1</v>
      </c>
      <c r="K29" s="43">
        <f>90/6</f>
        <v>15</v>
      </c>
      <c r="L29" s="44">
        <f t="shared" si="5"/>
        <v>15</v>
      </c>
      <c r="M29" s="45" t="s">
        <v>255</v>
      </c>
      <c r="N29" s="42">
        <v>1</v>
      </c>
      <c r="O29" s="43">
        <f>90/6</f>
        <v>15</v>
      </c>
      <c r="P29" s="44">
        <f t="shared" si="6"/>
        <v>15</v>
      </c>
    </row>
    <row r="30" spans="1:16" ht="12">
      <c r="A30" s="45" t="s">
        <v>256</v>
      </c>
      <c r="B30" s="42">
        <v>1</v>
      </c>
      <c r="C30" s="43">
        <v>6.65</v>
      </c>
      <c r="D30" s="44">
        <f t="shared" si="3"/>
        <v>6.65</v>
      </c>
      <c r="E30" s="45" t="s">
        <v>256</v>
      </c>
      <c r="F30" s="42">
        <v>1</v>
      </c>
      <c r="G30" s="43">
        <v>6.65</v>
      </c>
      <c r="H30" s="44">
        <f t="shared" si="4"/>
        <v>6.65</v>
      </c>
      <c r="I30" s="45" t="s">
        <v>256</v>
      </c>
      <c r="J30" s="42">
        <v>1</v>
      </c>
      <c r="K30" s="43">
        <v>6.65</v>
      </c>
      <c r="L30" s="44">
        <f t="shared" si="5"/>
        <v>6.65</v>
      </c>
      <c r="M30" s="45" t="s">
        <v>256</v>
      </c>
      <c r="N30" s="42">
        <v>1</v>
      </c>
      <c r="O30" s="43">
        <v>6.65</v>
      </c>
      <c r="P30" s="44">
        <f t="shared" si="6"/>
        <v>6.65</v>
      </c>
    </row>
    <row r="31" spans="1:16" ht="12">
      <c r="A31" s="38" t="s">
        <v>257</v>
      </c>
      <c r="B31" s="42"/>
      <c r="C31" s="43"/>
      <c r="D31" s="44">
        <f t="shared" si="3"/>
        <v>0</v>
      </c>
      <c r="E31" s="38" t="s">
        <v>257</v>
      </c>
      <c r="F31" s="42"/>
      <c r="G31" s="43"/>
      <c r="H31" s="44">
        <f t="shared" si="4"/>
        <v>0</v>
      </c>
      <c r="I31" s="38" t="s">
        <v>257</v>
      </c>
      <c r="J31" s="42"/>
      <c r="K31" s="43"/>
      <c r="L31" s="44">
        <f t="shared" si="5"/>
        <v>0</v>
      </c>
      <c r="M31" s="38" t="s">
        <v>257</v>
      </c>
      <c r="N31" s="42"/>
      <c r="O31" s="43"/>
      <c r="P31" s="44">
        <f t="shared" si="6"/>
        <v>0</v>
      </c>
    </row>
    <row r="32" spans="1:16" ht="12">
      <c r="A32" s="45" t="s">
        <v>258</v>
      </c>
      <c r="B32" s="42">
        <v>12</v>
      </c>
      <c r="C32" s="43">
        <v>0.5</v>
      </c>
      <c r="D32" s="44">
        <f>B32*C32</f>
        <v>6</v>
      </c>
      <c r="E32" s="45" t="s">
        <v>258</v>
      </c>
      <c r="F32" s="42">
        <v>12</v>
      </c>
      <c r="G32" s="43">
        <v>0.5</v>
      </c>
      <c r="H32" s="44">
        <f>F32*G32</f>
        <v>6</v>
      </c>
      <c r="I32" s="45" t="s">
        <v>258</v>
      </c>
      <c r="J32" s="42">
        <v>12</v>
      </c>
      <c r="K32" s="43">
        <v>0.5</v>
      </c>
      <c r="L32" s="44">
        <f>J32*K32</f>
        <v>6</v>
      </c>
      <c r="M32" s="45" t="s">
        <v>258</v>
      </c>
      <c r="N32" s="42">
        <v>12</v>
      </c>
      <c r="O32" s="43">
        <v>0.5</v>
      </c>
      <c r="P32" s="44">
        <f>N32*O32</f>
        <v>6</v>
      </c>
    </row>
    <row r="33" spans="1:16" ht="22.5">
      <c r="A33" s="49" t="s">
        <v>259</v>
      </c>
      <c r="B33" s="42">
        <v>1</v>
      </c>
      <c r="C33" s="43">
        <v>25</v>
      </c>
      <c r="D33" s="44">
        <f t="shared" si="3"/>
        <v>25</v>
      </c>
      <c r="E33" s="49" t="s">
        <v>259</v>
      </c>
      <c r="F33" s="42">
        <v>1</v>
      </c>
      <c r="G33" s="43">
        <v>25</v>
      </c>
      <c r="H33" s="44">
        <f>IF(F33=1,G33,IF(F33=2,G33*F33,))</f>
        <v>25</v>
      </c>
      <c r="I33" s="49" t="s">
        <v>259</v>
      </c>
      <c r="J33" s="42">
        <v>1</v>
      </c>
      <c r="K33" s="43">
        <v>25</v>
      </c>
      <c r="L33" s="44">
        <f>IF(J33=1,K33,IF(J33=2,K33*J33,))</f>
        <v>25</v>
      </c>
      <c r="M33" s="49" t="s">
        <v>259</v>
      </c>
      <c r="N33" s="42">
        <v>1</v>
      </c>
      <c r="O33" s="43">
        <v>25</v>
      </c>
      <c r="P33" s="44">
        <f>IF(N33=1,O33,IF(N33=2,O33*N33,))</f>
        <v>25</v>
      </c>
    </row>
    <row r="34" spans="1:16" ht="12">
      <c r="A34" s="45" t="s">
        <v>260</v>
      </c>
      <c r="B34" s="42">
        <v>1</v>
      </c>
      <c r="C34" s="43">
        <v>2</v>
      </c>
      <c r="D34" s="44">
        <f t="shared" si="3"/>
        <v>2</v>
      </c>
      <c r="E34" s="45" t="s">
        <v>260</v>
      </c>
      <c r="F34" s="42">
        <v>1</v>
      </c>
      <c r="G34" s="43">
        <v>2</v>
      </c>
      <c r="H34" s="44">
        <f>IF(F34=1,G34,IF(F34=2,G34*F34,))</f>
        <v>2</v>
      </c>
      <c r="I34" s="45" t="s">
        <v>260</v>
      </c>
      <c r="J34" s="42">
        <v>1</v>
      </c>
      <c r="K34" s="43">
        <v>2</v>
      </c>
      <c r="L34" s="44">
        <f>IF(J34=1,K34,IF(J34=2,K34*J34,))</f>
        <v>2</v>
      </c>
      <c r="M34" s="45" t="s">
        <v>260</v>
      </c>
      <c r="N34" s="42">
        <v>1</v>
      </c>
      <c r="O34" s="43">
        <v>2</v>
      </c>
      <c r="P34" s="44">
        <f>IF(N34=1,O34,IF(N34=2,O34*N34,))</f>
        <v>2</v>
      </c>
    </row>
    <row r="35" spans="1:16" ht="24">
      <c r="A35" s="45" t="s">
        <v>261</v>
      </c>
      <c r="B35" s="42">
        <v>1</v>
      </c>
      <c r="C35" s="43">
        <v>5</v>
      </c>
      <c r="D35" s="44">
        <f t="shared" si="3"/>
        <v>5</v>
      </c>
      <c r="E35" s="45" t="s">
        <v>261</v>
      </c>
      <c r="F35" s="42">
        <v>1</v>
      </c>
      <c r="G35" s="43">
        <v>5</v>
      </c>
      <c r="H35" s="44">
        <f>IF(F35=1,G35,IF(F35=2,G35*F35,))</f>
        <v>5</v>
      </c>
      <c r="I35" s="45" t="s">
        <v>261</v>
      </c>
      <c r="J35" s="42">
        <v>1</v>
      </c>
      <c r="K35" s="43">
        <v>5</v>
      </c>
      <c r="L35" s="44">
        <f>IF(J35=1,K35,IF(J35=2,K35*J35,))</f>
        <v>5</v>
      </c>
      <c r="M35" s="45" t="s">
        <v>261</v>
      </c>
      <c r="N35" s="42">
        <v>1</v>
      </c>
      <c r="O35" s="43">
        <v>5</v>
      </c>
      <c r="P35" s="44">
        <f>IF(N35=1,O35,IF(N35=2,O35*N35,))</f>
        <v>5</v>
      </c>
    </row>
    <row r="36" spans="1:16" ht="12.75" thickBot="1">
      <c r="A36" s="38" t="s">
        <v>262</v>
      </c>
      <c r="B36" s="39"/>
      <c r="C36" s="40"/>
      <c r="D36" s="41">
        <f>SUM(D10:D35)</f>
        <v>566.65</v>
      </c>
      <c r="E36" s="38" t="s">
        <v>262</v>
      </c>
      <c r="F36" s="39"/>
      <c r="G36" s="40"/>
      <c r="H36" s="41">
        <f>SUM(H10:H35)</f>
        <v>595.6433333333333</v>
      </c>
      <c r="I36" s="38" t="s">
        <v>262</v>
      </c>
      <c r="J36" s="39"/>
      <c r="K36" s="40"/>
      <c r="L36" s="41">
        <f>SUM(L10:L35)</f>
        <v>615.6433333333333</v>
      </c>
      <c r="M36" s="38" t="s">
        <v>262</v>
      </c>
      <c r="N36" s="39"/>
      <c r="O36" s="40"/>
      <c r="P36" s="41">
        <f>SUM(P10:P35)</f>
        <v>595.6433333333333</v>
      </c>
    </row>
    <row r="37" spans="1:16" ht="12.75" thickBot="1">
      <c r="A37" s="50" t="s">
        <v>263</v>
      </c>
      <c r="B37" s="51"/>
      <c r="C37" s="52"/>
      <c r="D37" s="53">
        <v>397</v>
      </c>
      <c r="E37" s="50" t="s">
        <v>263</v>
      </c>
      <c r="F37" s="51"/>
      <c r="G37" s="54"/>
      <c r="H37" s="55">
        <v>0</v>
      </c>
      <c r="I37" s="50" t="s">
        <v>263</v>
      </c>
      <c r="J37" s="51"/>
      <c r="K37" s="54"/>
      <c r="L37" s="55">
        <v>397</v>
      </c>
      <c r="M37" s="50" t="s">
        <v>263</v>
      </c>
      <c r="N37" s="51"/>
      <c r="O37" s="54"/>
      <c r="P37" s="55">
        <v>0</v>
      </c>
    </row>
    <row r="38" spans="1:16" ht="12.75" thickBot="1">
      <c r="A38" s="56" t="s">
        <v>264</v>
      </c>
      <c r="B38" s="57"/>
      <c r="C38" s="58"/>
      <c r="D38" s="59"/>
      <c r="E38" s="56" t="s">
        <v>264</v>
      </c>
      <c r="F38" s="57"/>
      <c r="G38" s="58"/>
      <c r="H38" s="59"/>
      <c r="I38" s="56" t="s">
        <v>264</v>
      </c>
      <c r="J38" s="57"/>
      <c r="K38" s="58"/>
      <c r="L38" s="59"/>
      <c r="M38" s="56" t="s">
        <v>264</v>
      </c>
      <c r="N38" s="57"/>
      <c r="O38" s="58"/>
      <c r="P38" s="59"/>
    </row>
    <row r="39" spans="1:16" ht="60.75" thickBot="1">
      <c r="A39" s="60" t="s">
        <v>265</v>
      </c>
      <c r="B39" s="61">
        <v>7</v>
      </c>
      <c r="C39" s="62">
        <v>20</v>
      </c>
      <c r="D39" s="59">
        <f>B39*C39</f>
        <v>140</v>
      </c>
      <c r="E39" s="61" t="s">
        <v>266</v>
      </c>
      <c r="F39" s="61">
        <v>10</v>
      </c>
      <c r="G39" s="62">
        <v>20</v>
      </c>
      <c r="H39" s="59">
        <f>F39*G39</f>
        <v>200</v>
      </c>
      <c r="I39" s="60" t="s">
        <v>265</v>
      </c>
      <c r="J39" s="61">
        <v>10</v>
      </c>
      <c r="K39" s="62">
        <v>20</v>
      </c>
      <c r="L39" s="59">
        <f>J39*K39</f>
        <v>200</v>
      </c>
      <c r="M39" s="61" t="s">
        <v>299</v>
      </c>
      <c r="N39" s="61">
        <v>10</v>
      </c>
      <c r="O39" s="62">
        <v>20</v>
      </c>
      <c r="P39" s="59">
        <f>N39*O39</f>
        <v>200</v>
      </c>
    </row>
    <row r="40" spans="1:16" ht="24.75" thickBot="1">
      <c r="A40" s="63" t="s">
        <v>267</v>
      </c>
      <c r="B40" s="64">
        <v>1</v>
      </c>
      <c r="C40" s="65">
        <v>0</v>
      </c>
      <c r="D40" s="66">
        <f>B40*C40</f>
        <v>0</v>
      </c>
      <c r="E40" s="61" t="s">
        <v>267</v>
      </c>
      <c r="F40" s="61">
        <v>1</v>
      </c>
      <c r="G40" s="62">
        <v>350</v>
      </c>
      <c r="H40" s="59">
        <f>F40*G40</f>
        <v>350</v>
      </c>
      <c r="I40" s="61" t="s">
        <v>267</v>
      </c>
      <c r="J40" s="61">
        <v>1</v>
      </c>
      <c r="K40" s="62">
        <v>0</v>
      </c>
      <c r="L40" s="59">
        <f>J40*K40</f>
        <v>0</v>
      </c>
      <c r="M40" s="61" t="s">
        <v>267</v>
      </c>
      <c r="N40" s="61">
        <v>1</v>
      </c>
      <c r="O40" s="62">
        <v>0</v>
      </c>
      <c r="P40" s="59">
        <f>N40*O40</f>
        <v>0</v>
      </c>
    </row>
    <row r="41" spans="1:16" ht="24.75" thickBot="1">
      <c r="A41" s="50" t="s">
        <v>268</v>
      </c>
      <c r="B41" s="51"/>
      <c r="C41" s="52"/>
      <c r="D41" s="53">
        <v>0</v>
      </c>
      <c r="E41" s="50" t="s">
        <v>268</v>
      </c>
      <c r="F41" s="51"/>
      <c r="G41" s="54"/>
      <c r="H41" s="55">
        <v>0</v>
      </c>
      <c r="I41" s="50" t="s">
        <v>268</v>
      </c>
      <c r="J41" s="51"/>
      <c r="K41" s="54"/>
      <c r="L41" s="55">
        <v>0</v>
      </c>
      <c r="M41" s="50" t="s">
        <v>268</v>
      </c>
      <c r="N41" s="51"/>
      <c r="O41" s="54"/>
      <c r="P41" s="55">
        <v>0</v>
      </c>
    </row>
    <row r="42" spans="1:16" ht="12.75" thickBot="1">
      <c r="A42" s="132" t="s">
        <v>288</v>
      </c>
      <c r="B42" s="133"/>
      <c r="C42" s="133"/>
      <c r="D42" s="135"/>
      <c r="E42" s="136" t="s">
        <v>293</v>
      </c>
      <c r="F42" s="137"/>
      <c r="G42" s="137"/>
      <c r="H42" s="138"/>
      <c r="I42" s="128" t="s">
        <v>274</v>
      </c>
      <c r="J42" s="130"/>
      <c r="K42" s="130"/>
      <c r="L42" s="131"/>
      <c r="M42" s="139"/>
      <c r="N42" s="137"/>
      <c r="O42" s="137"/>
      <c r="P42" s="137"/>
    </row>
    <row r="43" spans="1:16" ht="12.75" thickBot="1">
      <c r="A43" s="132" t="s">
        <v>269</v>
      </c>
      <c r="B43" s="133"/>
      <c r="C43" s="133"/>
      <c r="D43" s="134"/>
      <c r="E43" s="132" t="s">
        <v>270</v>
      </c>
      <c r="F43" s="133"/>
      <c r="G43" s="133"/>
      <c r="H43" s="134"/>
      <c r="I43" s="132" t="s">
        <v>297</v>
      </c>
      <c r="J43" s="133"/>
      <c r="K43" s="133"/>
      <c r="L43" s="134"/>
      <c r="M43" s="140"/>
      <c r="N43" s="141"/>
      <c r="O43" s="141"/>
      <c r="P43" s="141"/>
    </row>
    <row r="44" spans="1:16" ht="12.75" thickBot="1">
      <c r="A44" s="132" t="s">
        <v>271</v>
      </c>
      <c r="B44" s="133"/>
      <c r="C44" s="133"/>
      <c r="D44" s="134"/>
      <c r="E44" s="132" t="s">
        <v>294</v>
      </c>
      <c r="F44" s="133"/>
      <c r="G44" s="133"/>
      <c r="H44" s="134"/>
      <c r="I44" s="132" t="s">
        <v>298</v>
      </c>
      <c r="J44" s="133"/>
      <c r="K44" s="133"/>
      <c r="L44" s="134"/>
      <c r="M44" s="140"/>
      <c r="N44" s="141"/>
      <c r="O44" s="141"/>
      <c r="P44" s="141"/>
    </row>
    <row r="45" spans="1:16" ht="12.75" thickBot="1">
      <c r="A45" s="132" t="s">
        <v>272</v>
      </c>
      <c r="B45" s="133"/>
      <c r="C45" s="133"/>
      <c r="D45" s="134"/>
      <c r="E45" s="132" t="s">
        <v>226</v>
      </c>
      <c r="F45" s="133"/>
      <c r="G45" s="133"/>
      <c r="H45" s="134"/>
      <c r="I45" s="132" t="s">
        <v>226</v>
      </c>
      <c r="J45" s="133"/>
      <c r="K45" s="133"/>
      <c r="L45" s="134"/>
      <c r="M45" s="140"/>
      <c r="N45" s="141"/>
      <c r="O45" s="141"/>
      <c r="P45" s="141"/>
    </row>
    <row r="46" spans="1:16" ht="12.75" customHeight="1" thickBot="1">
      <c r="A46" s="132"/>
      <c r="B46" s="133"/>
      <c r="C46" s="133"/>
      <c r="D46" s="134"/>
      <c r="E46" s="132"/>
      <c r="F46" s="133"/>
      <c r="G46" s="133"/>
      <c r="H46" s="134"/>
      <c r="I46" s="132" t="s">
        <v>295</v>
      </c>
      <c r="J46" s="133"/>
      <c r="K46" s="133"/>
      <c r="L46" s="134"/>
      <c r="M46" s="140"/>
      <c r="N46" s="141"/>
      <c r="O46" s="141"/>
      <c r="P46" s="141"/>
    </row>
    <row r="47" spans="1:16" ht="12">
      <c r="A47" s="38" t="s">
        <v>229</v>
      </c>
      <c r="B47" s="39" t="s">
        <v>230</v>
      </c>
      <c r="C47" s="40" t="s">
        <v>231</v>
      </c>
      <c r="D47" s="41" t="s">
        <v>232</v>
      </c>
      <c r="E47" s="38" t="s">
        <v>229</v>
      </c>
      <c r="F47" s="39" t="s">
        <v>230</v>
      </c>
      <c r="G47" s="40" t="s">
        <v>231</v>
      </c>
      <c r="H47" s="41" t="s">
        <v>232</v>
      </c>
      <c r="I47" s="38" t="s">
        <v>229</v>
      </c>
      <c r="J47" s="39" t="s">
        <v>230</v>
      </c>
      <c r="K47" s="40" t="s">
        <v>231</v>
      </c>
      <c r="L47" s="41" t="s">
        <v>232</v>
      </c>
      <c r="M47" s="83"/>
      <c r="N47" s="83"/>
      <c r="O47" s="84"/>
      <c r="P47" s="84"/>
    </row>
    <row r="48" spans="1:16" ht="24">
      <c r="A48" s="38" t="s">
        <v>233</v>
      </c>
      <c r="B48" s="42">
        <v>1</v>
      </c>
      <c r="C48" s="43">
        <f>((568.73*0.2)+568.73)/5</f>
        <v>136.4952</v>
      </c>
      <c r="D48" s="44">
        <f>IF(B48=1,C48,IF(B48=2,C48*B48,))</f>
        <v>136.4952</v>
      </c>
      <c r="E48" s="38" t="s">
        <v>234</v>
      </c>
      <c r="F48" s="42">
        <v>1</v>
      </c>
      <c r="G48" s="43">
        <f>((568.73*0.2)+568.73)/5</f>
        <v>136.4952</v>
      </c>
      <c r="H48" s="44">
        <f>IF(F48=1,G48,IF(F48=2,G48*F48,))</f>
        <v>136.4952</v>
      </c>
      <c r="I48" s="38" t="s">
        <v>234</v>
      </c>
      <c r="J48" s="67">
        <v>1</v>
      </c>
      <c r="K48" s="43">
        <v>0</v>
      </c>
      <c r="L48" s="44">
        <v>136.5</v>
      </c>
      <c r="M48" s="83"/>
      <c r="N48" s="85"/>
      <c r="O48" s="86"/>
      <c r="P48" s="86"/>
    </row>
    <row r="49" spans="1:16" ht="12">
      <c r="A49" s="38" t="s">
        <v>235</v>
      </c>
      <c r="B49" s="39"/>
      <c r="C49" s="40"/>
      <c r="D49" s="44"/>
      <c r="E49" s="38" t="s">
        <v>235</v>
      </c>
      <c r="F49" s="39"/>
      <c r="G49" s="40"/>
      <c r="H49" s="44"/>
      <c r="I49" s="38" t="s">
        <v>235</v>
      </c>
      <c r="J49" s="39"/>
      <c r="K49" s="40"/>
      <c r="L49" s="44">
        <v>104.17</v>
      </c>
      <c r="M49" s="83"/>
      <c r="N49" s="83"/>
      <c r="O49" s="84"/>
      <c r="P49" s="86"/>
    </row>
    <row r="50" spans="1:16" ht="12">
      <c r="A50" s="45" t="s">
        <v>236</v>
      </c>
      <c r="B50" s="42">
        <v>2</v>
      </c>
      <c r="C50" s="43">
        <v>0</v>
      </c>
      <c r="D50" s="44">
        <f aca="true" t="shared" si="7" ref="D50:D56">IF(B50=1,C50,IF(B50=2,C50*B50,))</f>
        <v>0</v>
      </c>
      <c r="E50" s="45" t="s">
        <v>236</v>
      </c>
      <c r="F50" s="42">
        <v>2</v>
      </c>
      <c r="G50" s="43">
        <v>0</v>
      </c>
      <c r="H50" s="44">
        <f aca="true" t="shared" si="8" ref="H50:H56">IF(F50=1,G50,IF(F50=2,G50*F50,))</f>
        <v>0</v>
      </c>
      <c r="I50" s="45" t="s">
        <v>236</v>
      </c>
      <c r="J50" s="67">
        <v>2</v>
      </c>
      <c r="K50" s="43">
        <v>0</v>
      </c>
      <c r="L50" s="44">
        <f>IF(J50=1,K50,IF(J50=2,K50*J50,))</f>
        <v>0</v>
      </c>
      <c r="M50" s="85"/>
      <c r="N50" s="85"/>
      <c r="O50" s="86"/>
      <c r="P50" s="86"/>
    </row>
    <row r="51" spans="1:16" ht="12">
      <c r="A51" s="45" t="s">
        <v>237</v>
      </c>
      <c r="B51" s="42">
        <v>2</v>
      </c>
      <c r="C51" s="43">
        <v>12</v>
      </c>
      <c r="D51" s="44">
        <f t="shared" si="7"/>
        <v>24</v>
      </c>
      <c r="E51" s="45" t="s">
        <v>237</v>
      </c>
      <c r="F51" s="42">
        <v>2</v>
      </c>
      <c r="G51" s="43">
        <v>12</v>
      </c>
      <c r="H51" s="44">
        <f t="shared" si="8"/>
        <v>24</v>
      </c>
      <c r="I51" s="45" t="s">
        <v>237</v>
      </c>
      <c r="J51" s="67">
        <v>2</v>
      </c>
      <c r="K51" s="43">
        <v>12</v>
      </c>
      <c r="L51" s="44"/>
      <c r="M51" s="85"/>
      <c r="N51" s="85"/>
      <c r="O51" s="86"/>
      <c r="P51" s="86"/>
    </row>
    <row r="52" spans="1:16" ht="12">
      <c r="A52" s="45" t="s">
        <v>238</v>
      </c>
      <c r="B52" s="42">
        <v>1</v>
      </c>
      <c r="C52" s="43">
        <v>0</v>
      </c>
      <c r="D52" s="44">
        <f t="shared" si="7"/>
        <v>0</v>
      </c>
      <c r="E52" s="45" t="s">
        <v>238</v>
      </c>
      <c r="F52" s="42">
        <v>1</v>
      </c>
      <c r="G52" s="43">
        <v>0</v>
      </c>
      <c r="H52" s="44">
        <f t="shared" si="8"/>
        <v>0</v>
      </c>
      <c r="I52" s="45" t="s">
        <v>238</v>
      </c>
      <c r="J52" s="67">
        <v>1</v>
      </c>
      <c r="K52" s="43">
        <v>0</v>
      </c>
      <c r="L52" s="44"/>
      <c r="M52" s="85"/>
      <c r="N52" s="85"/>
      <c r="O52" s="86"/>
      <c r="P52" s="86"/>
    </row>
    <row r="53" spans="1:16" ht="12">
      <c r="A53" s="45" t="s">
        <v>239</v>
      </c>
      <c r="B53" s="42">
        <v>1</v>
      </c>
      <c r="C53" s="43">
        <v>10</v>
      </c>
      <c r="D53" s="44">
        <f t="shared" si="7"/>
        <v>10</v>
      </c>
      <c r="E53" s="45" t="s">
        <v>239</v>
      </c>
      <c r="F53" s="42">
        <v>1</v>
      </c>
      <c r="G53" s="43">
        <v>10</v>
      </c>
      <c r="H53" s="44">
        <f t="shared" si="8"/>
        <v>10</v>
      </c>
      <c r="I53" s="45" t="s">
        <v>239</v>
      </c>
      <c r="J53" s="67">
        <v>1</v>
      </c>
      <c r="K53" s="43">
        <v>10</v>
      </c>
      <c r="L53" s="44"/>
      <c r="M53" s="85"/>
      <c r="N53" s="85"/>
      <c r="O53" s="86"/>
      <c r="P53" s="86"/>
    </row>
    <row r="54" spans="1:16" ht="12">
      <c r="A54" s="45" t="s">
        <v>240</v>
      </c>
      <c r="B54" s="42">
        <v>1</v>
      </c>
      <c r="C54" s="43">
        <v>15</v>
      </c>
      <c r="D54" s="44">
        <f t="shared" si="7"/>
        <v>15</v>
      </c>
      <c r="E54" s="45" t="s">
        <v>240</v>
      </c>
      <c r="F54" s="42">
        <v>1</v>
      </c>
      <c r="G54" s="43">
        <v>15</v>
      </c>
      <c r="H54" s="44">
        <f t="shared" si="8"/>
        <v>15</v>
      </c>
      <c r="I54" s="45" t="s">
        <v>240</v>
      </c>
      <c r="J54" s="67">
        <v>1</v>
      </c>
      <c r="K54" s="43">
        <v>15</v>
      </c>
      <c r="L54" s="44"/>
      <c r="M54" s="85"/>
      <c r="N54" s="85"/>
      <c r="O54" s="86"/>
      <c r="P54" s="86"/>
    </row>
    <row r="55" spans="1:16" ht="12">
      <c r="A55" s="45" t="s">
        <v>241</v>
      </c>
      <c r="B55" s="42">
        <v>1</v>
      </c>
      <c r="C55" s="43">
        <v>10</v>
      </c>
      <c r="D55" s="44">
        <f t="shared" si="7"/>
        <v>10</v>
      </c>
      <c r="E55" s="45" t="s">
        <v>241</v>
      </c>
      <c r="F55" s="42">
        <v>1</v>
      </c>
      <c r="G55" s="43">
        <v>10</v>
      </c>
      <c r="H55" s="44">
        <f t="shared" si="8"/>
        <v>10</v>
      </c>
      <c r="I55" s="45" t="s">
        <v>241</v>
      </c>
      <c r="J55" s="67">
        <v>1</v>
      </c>
      <c r="K55" s="43">
        <v>10</v>
      </c>
      <c r="L55" s="44"/>
      <c r="M55" s="85"/>
      <c r="N55" s="85"/>
      <c r="O55" s="86"/>
      <c r="P55" s="86"/>
    </row>
    <row r="56" spans="1:16" ht="12">
      <c r="A56" s="45" t="s">
        <v>242</v>
      </c>
      <c r="B56" s="42">
        <v>1</v>
      </c>
      <c r="C56" s="43">
        <v>10</v>
      </c>
      <c r="D56" s="44">
        <f t="shared" si="7"/>
        <v>10</v>
      </c>
      <c r="E56" s="45" t="s">
        <v>242</v>
      </c>
      <c r="F56" s="42">
        <v>1</v>
      </c>
      <c r="G56" s="43">
        <v>10</v>
      </c>
      <c r="H56" s="44">
        <f t="shared" si="8"/>
        <v>10</v>
      </c>
      <c r="I56" s="45" t="s">
        <v>242</v>
      </c>
      <c r="J56" s="67">
        <v>1</v>
      </c>
      <c r="K56" s="43">
        <v>10</v>
      </c>
      <c r="L56" s="44"/>
      <c r="M56" s="85"/>
      <c r="N56" s="85"/>
      <c r="O56" s="86"/>
      <c r="P56" s="86"/>
    </row>
    <row r="57" spans="1:16" ht="12">
      <c r="A57" s="45" t="s">
        <v>243</v>
      </c>
      <c r="B57" s="42">
        <v>1</v>
      </c>
      <c r="C57" s="43">
        <v>0</v>
      </c>
      <c r="D57" s="44">
        <f>IF(B57=1,C57,IF(B57=2,C57*B57,))</f>
        <v>0</v>
      </c>
      <c r="E57" s="45" t="s">
        <v>243</v>
      </c>
      <c r="F57" s="42">
        <v>1</v>
      </c>
      <c r="G57" s="43">
        <v>0</v>
      </c>
      <c r="H57" s="44">
        <f>IF(F57=1,G57,IF(F57=2,G57*F57,))</f>
        <v>0</v>
      </c>
      <c r="I57" s="45" t="s">
        <v>243</v>
      </c>
      <c r="J57" s="67">
        <v>1</v>
      </c>
      <c r="K57" s="43">
        <v>0</v>
      </c>
      <c r="L57" s="44"/>
      <c r="M57" s="85"/>
      <c r="N57" s="85"/>
      <c r="O57" s="86"/>
      <c r="P57" s="86"/>
    </row>
    <row r="58" spans="1:16" ht="12">
      <c r="A58" s="45" t="s">
        <v>244</v>
      </c>
      <c r="B58" s="42">
        <v>1</v>
      </c>
      <c r="C58" s="43">
        <v>36</v>
      </c>
      <c r="D58" s="44">
        <f>IF(B58=1,C58,IF(B58=2,C58*B58,))</f>
        <v>36</v>
      </c>
      <c r="E58" s="45" t="s">
        <v>244</v>
      </c>
      <c r="F58" s="42">
        <v>1</v>
      </c>
      <c r="G58" s="43">
        <v>36</v>
      </c>
      <c r="H58" s="44">
        <f>IF(F58=1,G58,IF(F58=2,G58*F58,))</f>
        <v>36</v>
      </c>
      <c r="I58" s="45" t="s">
        <v>244</v>
      </c>
      <c r="J58" s="67">
        <v>1</v>
      </c>
      <c r="K58" s="43">
        <v>36</v>
      </c>
      <c r="L58" s="44"/>
      <c r="M58" s="85"/>
      <c r="N58" s="85"/>
      <c r="O58" s="86"/>
      <c r="P58" s="86"/>
    </row>
    <row r="59" spans="1:16" ht="12">
      <c r="A59" s="45" t="s">
        <v>245</v>
      </c>
      <c r="B59" s="42">
        <v>1</v>
      </c>
      <c r="C59" s="43">
        <v>0</v>
      </c>
      <c r="D59" s="44">
        <f>IF(B59=1,C59,IF(B59=2,C59*B59,))</f>
        <v>0</v>
      </c>
      <c r="E59" s="45" t="s">
        <v>245</v>
      </c>
      <c r="F59" s="42">
        <v>1</v>
      </c>
      <c r="G59" s="43">
        <v>0</v>
      </c>
      <c r="H59" s="44">
        <f>IF(F59=1,G59,IF(F59=2,G59*F59,))</f>
        <v>0</v>
      </c>
      <c r="I59" s="45" t="s">
        <v>245</v>
      </c>
      <c r="J59" s="67">
        <v>1</v>
      </c>
      <c r="K59" s="43">
        <v>0</v>
      </c>
      <c r="L59" s="44"/>
      <c r="M59" s="85"/>
      <c r="N59" s="85"/>
      <c r="O59" s="86"/>
      <c r="P59" s="86"/>
    </row>
    <row r="60" spans="1:16" ht="12">
      <c r="A60" s="38" t="s">
        <v>246</v>
      </c>
      <c r="B60" s="42"/>
      <c r="C60" s="43"/>
      <c r="D60" s="44"/>
      <c r="E60" s="38" t="s">
        <v>246</v>
      </c>
      <c r="F60" s="42"/>
      <c r="G60" s="43"/>
      <c r="H60" s="44"/>
      <c r="I60" s="38" t="s">
        <v>246</v>
      </c>
      <c r="J60" s="67"/>
      <c r="K60" s="43"/>
      <c r="L60" s="44">
        <v>128.4</v>
      </c>
      <c r="M60" s="83"/>
      <c r="N60" s="85"/>
      <c r="O60" s="86"/>
      <c r="P60" s="86"/>
    </row>
    <row r="61" spans="1:16" ht="12">
      <c r="A61" s="45" t="s">
        <v>247</v>
      </c>
      <c r="B61" s="42">
        <v>1</v>
      </c>
      <c r="C61" s="43">
        <v>12</v>
      </c>
      <c r="D61" s="44">
        <f>IF(B61=1,C61,IF(B61=2,C61*B61,))</f>
        <v>12</v>
      </c>
      <c r="E61" s="45" t="s">
        <v>247</v>
      </c>
      <c r="F61" s="42">
        <v>1</v>
      </c>
      <c r="G61" s="43">
        <v>12</v>
      </c>
      <c r="H61" s="44">
        <f>IF(F61=1,G61,IF(F61=2,G61*F61,))</f>
        <v>12</v>
      </c>
      <c r="I61" s="45" t="s">
        <v>247</v>
      </c>
      <c r="J61" s="67">
        <v>1</v>
      </c>
      <c r="K61" s="43">
        <v>12</v>
      </c>
      <c r="L61" s="44"/>
      <c r="M61" s="85"/>
      <c r="N61" s="85"/>
      <c r="O61" s="86"/>
      <c r="P61" s="86"/>
    </row>
    <row r="62" spans="1:16" ht="12">
      <c r="A62" s="45" t="s">
        <v>248</v>
      </c>
      <c r="B62" s="42">
        <v>1</v>
      </c>
      <c r="C62" s="43">
        <v>128.4</v>
      </c>
      <c r="D62" s="44">
        <f>IF(B62=1,C62,IF(B62=2,C62*B62,))</f>
        <v>128.4</v>
      </c>
      <c r="E62" s="45" t="s">
        <v>248</v>
      </c>
      <c r="F62" s="42">
        <v>1</v>
      </c>
      <c r="G62" s="43">
        <v>128.4</v>
      </c>
      <c r="H62" s="44">
        <f>IF(F62=1,G62,IF(F62=2,G62*F62,))</f>
        <v>128.4</v>
      </c>
      <c r="I62" s="45" t="s">
        <v>248</v>
      </c>
      <c r="J62" s="67">
        <v>1</v>
      </c>
      <c r="K62" s="43">
        <v>0</v>
      </c>
      <c r="L62" s="44">
        <f>IF(J62=1,K62,IF(J62=2,K62*J62,))</f>
        <v>0</v>
      </c>
      <c r="M62" s="85"/>
      <c r="N62" s="85"/>
      <c r="O62" s="86"/>
      <c r="P62" s="86"/>
    </row>
    <row r="63" spans="1:16" ht="12">
      <c r="A63" s="45" t="s">
        <v>249</v>
      </c>
      <c r="B63" s="42">
        <v>0</v>
      </c>
      <c r="C63" s="43">
        <v>50</v>
      </c>
      <c r="D63" s="44">
        <f>IF(B63=1,C63,IF(B63=2,C63*B63,))</f>
        <v>0</v>
      </c>
      <c r="E63" s="45" t="s">
        <v>249</v>
      </c>
      <c r="F63" s="42">
        <v>0</v>
      </c>
      <c r="G63" s="43">
        <v>50</v>
      </c>
      <c r="H63" s="44">
        <f>IF(F63=1,G63,IF(F63=2,G63*F63,))</f>
        <v>0</v>
      </c>
      <c r="I63" s="45" t="s">
        <v>249</v>
      </c>
      <c r="J63" s="67">
        <v>0</v>
      </c>
      <c r="K63" s="43">
        <v>50</v>
      </c>
      <c r="L63" s="44">
        <f>IF(J63=1,K63,IF(J63=2,K63*J63,))</f>
        <v>0</v>
      </c>
      <c r="M63" s="85"/>
      <c r="N63" s="85"/>
      <c r="O63" s="86"/>
      <c r="P63" s="86"/>
    </row>
    <row r="64" spans="1:16" ht="12">
      <c r="A64" s="38" t="s">
        <v>250</v>
      </c>
      <c r="B64" s="42"/>
      <c r="C64" s="43"/>
      <c r="D64" s="44"/>
      <c r="E64" s="38" t="s">
        <v>250</v>
      </c>
      <c r="F64" s="42"/>
      <c r="G64" s="43"/>
      <c r="H64" s="44"/>
      <c r="I64" s="38" t="s">
        <v>250</v>
      </c>
      <c r="J64" s="67"/>
      <c r="K64" s="43"/>
      <c r="L64" s="44"/>
      <c r="M64" s="83"/>
      <c r="N64" s="85"/>
      <c r="O64" s="86"/>
      <c r="P64" s="86"/>
    </row>
    <row r="65" spans="1:16" ht="12">
      <c r="A65" s="45" t="s">
        <v>251</v>
      </c>
      <c r="B65" s="46">
        <v>6</v>
      </c>
      <c r="C65" s="47"/>
      <c r="D65" s="48">
        <v>160</v>
      </c>
      <c r="E65" s="45" t="s">
        <v>251</v>
      </c>
      <c r="F65" s="46">
        <v>6</v>
      </c>
      <c r="G65" s="47"/>
      <c r="H65" s="48">
        <v>160</v>
      </c>
      <c r="I65" s="45" t="s">
        <v>251</v>
      </c>
      <c r="J65" s="46">
        <v>6</v>
      </c>
      <c r="K65" s="47"/>
      <c r="L65" s="48"/>
      <c r="M65" s="85"/>
      <c r="N65" s="85"/>
      <c r="O65" s="86"/>
      <c r="P65" s="86"/>
    </row>
    <row r="66" spans="1:16" ht="12">
      <c r="A66" s="45" t="s">
        <v>252</v>
      </c>
      <c r="B66" s="46">
        <v>12</v>
      </c>
      <c r="C66" s="47"/>
      <c r="D66" s="48">
        <f aca="true" t="shared" si="9" ref="D66:D71">IF(B66=1,C66,IF(B66=2,C66*B66,))</f>
        <v>0</v>
      </c>
      <c r="E66" s="45" t="s">
        <v>252</v>
      </c>
      <c r="F66" s="46">
        <v>12</v>
      </c>
      <c r="G66" s="47"/>
      <c r="H66" s="48">
        <f aca="true" t="shared" si="10" ref="H66:H71">IF(F66=1,G66,IF(F66=2,G66*F66,))</f>
        <v>0</v>
      </c>
      <c r="I66" s="45" t="s">
        <v>252</v>
      </c>
      <c r="J66" s="46">
        <v>12</v>
      </c>
      <c r="K66" s="47"/>
      <c r="L66" s="48"/>
      <c r="M66" s="85"/>
      <c r="N66" s="85"/>
      <c r="O66" s="86"/>
      <c r="P66" s="86"/>
    </row>
    <row r="67" spans="1:16" ht="12">
      <c r="A67" s="45" t="s">
        <v>253</v>
      </c>
      <c r="B67" s="42">
        <v>2</v>
      </c>
      <c r="C67" s="43">
        <f>(122/20)*2</f>
        <v>12.2</v>
      </c>
      <c r="D67" s="44">
        <f t="shared" si="9"/>
        <v>24.4</v>
      </c>
      <c r="E67" s="45" t="s">
        <v>253</v>
      </c>
      <c r="F67" s="42">
        <v>2</v>
      </c>
      <c r="G67" s="43">
        <f>(122/20)*2</f>
        <v>12.2</v>
      </c>
      <c r="H67" s="44">
        <f t="shared" si="10"/>
        <v>24.4</v>
      </c>
      <c r="I67" s="45" t="s">
        <v>253</v>
      </c>
      <c r="J67" s="67">
        <v>2</v>
      </c>
      <c r="K67" s="43">
        <f>(122/20)*2</f>
        <v>12.2</v>
      </c>
      <c r="L67" s="44"/>
      <c r="M67" s="85"/>
      <c r="N67" s="85"/>
      <c r="O67" s="86"/>
      <c r="P67" s="86"/>
    </row>
    <row r="68" spans="1:16" ht="12">
      <c r="A68" s="45" t="s">
        <v>254</v>
      </c>
      <c r="B68" s="42">
        <v>1</v>
      </c>
      <c r="C68" s="43">
        <f>50/5</f>
        <v>10</v>
      </c>
      <c r="D68" s="44">
        <f t="shared" si="9"/>
        <v>10</v>
      </c>
      <c r="E68" s="45" t="s">
        <v>254</v>
      </c>
      <c r="F68" s="42">
        <v>1</v>
      </c>
      <c r="G68" s="43">
        <f>50/5</f>
        <v>10</v>
      </c>
      <c r="H68" s="44">
        <f t="shared" si="10"/>
        <v>10</v>
      </c>
      <c r="I68" s="45" t="s">
        <v>254</v>
      </c>
      <c r="J68" s="67">
        <v>1</v>
      </c>
      <c r="K68" s="43">
        <f>50/5</f>
        <v>10</v>
      </c>
      <c r="L68" s="44"/>
      <c r="M68" s="85"/>
      <c r="N68" s="85"/>
      <c r="O68" s="86"/>
      <c r="P68" s="86"/>
    </row>
    <row r="69" spans="1:16" ht="12">
      <c r="A69" s="45" t="s">
        <v>255</v>
      </c>
      <c r="B69" s="42">
        <v>1</v>
      </c>
      <c r="C69" s="43">
        <f>90/6</f>
        <v>15</v>
      </c>
      <c r="D69" s="44">
        <f t="shared" si="9"/>
        <v>15</v>
      </c>
      <c r="E69" s="45" t="s">
        <v>255</v>
      </c>
      <c r="F69" s="42">
        <v>1</v>
      </c>
      <c r="G69" s="43">
        <f>90/6</f>
        <v>15</v>
      </c>
      <c r="H69" s="44">
        <f t="shared" si="10"/>
        <v>15</v>
      </c>
      <c r="I69" s="45" t="s">
        <v>255</v>
      </c>
      <c r="J69" s="67">
        <v>1</v>
      </c>
      <c r="K69" s="43">
        <f>90/6</f>
        <v>15</v>
      </c>
      <c r="L69" s="44"/>
      <c r="M69" s="85"/>
      <c r="N69" s="85"/>
      <c r="O69" s="86"/>
      <c r="P69" s="86"/>
    </row>
    <row r="70" spans="1:16" ht="12">
      <c r="A70" s="45" t="s">
        <v>256</v>
      </c>
      <c r="B70" s="42">
        <v>1</v>
      </c>
      <c r="C70" s="43">
        <v>6.65</v>
      </c>
      <c r="D70" s="44">
        <f t="shared" si="9"/>
        <v>6.65</v>
      </c>
      <c r="E70" s="45" t="s">
        <v>256</v>
      </c>
      <c r="F70" s="42">
        <v>1</v>
      </c>
      <c r="G70" s="43">
        <v>6.65</v>
      </c>
      <c r="H70" s="44">
        <f t="shared" si="10"/>
        <v>6.65</v>
      </c>
      <c r="I70" s="45" t="s">
        <v>256</v>
      </c>
      <c r="J70" s="67">
        <v>1</v>
      </c>
      <c r="K70" s="43">
        <v>6.65</v>
      </c>
      <c r="L70" s="44"/>
      <c r="M70" s="85"/>
      <c r="N70" s="85"/>
      <c r="O70" s="86"/>
      <c r="P70" s="86"/>
    </row>
    <row r="71" spans="1:16" ht="12">
      <c r="A71" s="38" t="s">
        <v>257</v>
      </c>
      <c r="B71" s="42"/>
      <c r="C71" s="43"/>
      <c r="D71" s="44">
        <f t="shared" si="9"/>
        <v>0</v>
      </c>
      <c r="E71" s="38" t="s">
        <v>257</v>
      </c>
      <c r="F71" s="42"/>
      <c r="G71" s="43"/>
      <c r="H71" s="44">
        <f t="shared" si="10"/>
        <v>0</v>
      </c>
      <c r="I71" s="38" t="s">
        <v>257</v>
      </c>
      <c r="J71" s="67"/>
      <c r="K71" s="43"/>
      <c r="L71" s="44">
        <v>50</v>
      </c>
      <c r="M71" s="83"/>
      <c r="N71" s="85"/>
      <c r="O71" s="86"/>
      <c r="P71" s="86"/>
    </row>
    <row r="72" spans="1:16" ht="12">
      <c r="A72" s="45" t="s">
        <v>258</v>
      </c>
      <c r="B72" s="42">
        <v>12</v>
      </c>
      <c r="C72" s="43">
        <v>0.5</v>
      </c>
      <c r="D72" s="44">
        <f>B72*C72</f>
        <v>6</v>
      </c>
      <c r="E72" s="45" t="s">
        <v>258</v>
      </c>
      <c r="F72" s="42">
        <v>12</v>
      </c>
      <c r="G72" s="43">
        <v>0.5</v>
      </c>
      <c r="H72" s="44">
        <f>F72*G72</f>
        <v>6</v>
      </c>
      <c r="I72" s="45" t="s">
        <v>258</v>
      </c>
      <c r="J72" s="67">
        <v>12</v>
      </c>
      <c r="K72" s="43">
        <v>0.5</v>
      </c>
      <c r="L72" s="44"/>
      <c r="M72" s="85"/>
      <c r="N72" s="85"/>
      <c r="O72" s="86"/>
      <c r="P72" s="86"/>
    </row>
    <row r="73" spans="1:16" ht="22.5">
      <c r="A73" s="49" t="s">
        <v>259</v>
      </c>
      <c r="B73" s="42">
        <v>1</v>
      </c>
      <c r="C73" s="43">
        <v>25</v>
      </c>
      <c r="D73" s="44">
        <f>IF(B73=1,C73,IF(B73=2,C73*B73,))</f>
        <v>25</v>
      </c>
      <c r="E73" s="49" t="s">
        <v>259</v>
      </c>
      <c r="F73" s="42">
        <v>1</v>
      </c>
      <c r="G73" s="43">
        <v>25</v>
      </c>
      <c r="H73" s="44">
        <f>IF(F73=1,G73,IF(F73=2,G73*F73,))</f>
        <v>25</v>
      </c>
      <c r="I73" s="49" t="s">
        <v>259</v>
      </c>
      <c r="J73" s="67">
        <v>1</v>
      </c>
      <c r="K73" s="43">
        <v>25</v>
      </c>
      <c r="L73" s="44"/>
      <c r="M73" s="87"/>
      <c r="N73" s="85"/>
      <c r="O73" s="86"/>
      <c r="P73" s="86"/>
    </row>
    <row r="74" spans="1:16" ht="12">
      <c r="A74" s="45" t="s">
        <v>260</v>
      </c>
      <c r="B74" s="42">
        <v>1</v>
      </c>
      <c r="C74" s="43">
        <v>2</v>
      </c>
      <c r="D74" s="44">
        <f>IF(B74=1,C74,IF(B74=2,C74*B74,))</f>
        <v>2</v>
      </c>
      <c r="E74" s="45" t="s">
        <v>260</v>
      </c>
      <c r="F74" s="42">
        <v>1</v>
      </c>
      <c r="G74" s="43">
        <v>2</v>
      </c>
      <c r="H74" s="44">
        <f>IF(F74=1,G74,IF(F74=2,G74*F74,))</f>
        <v>2</v>
      </c>
      <c r="I74" s="45" t="s">
        <v>260</v>
      </c>
      <c r="J74" s="67">
        <v>1</v>
      </c>
      <c r="K74" s="43">
        <v>2</v>
      </c>
      <c r="L74" s="44"/>
      <c r="M74" s="85"/>
      <c r="N74" s="85"/>
      <c r="O74" s="86"/>
      <c r="P74" s="86"/>
    </row>
    <row r="75" spans="1:16" ht="24">
      <c r="A75" s="45" t="s">
        <v>261</v>
      </c>
      <c r="B75" s="42">
        <v>1</v>
      </c>
      <c r="C75" s="43">
        <v>5</v>
      </c>
      <c r="D75" s="44">
        <f>IF(B75=1,C75,IF(B75=2,C75*B75,))</f>
        <v>5</v>
      </c>
      <c r="E75" s="45" t="s">
        <v>261</v>
      </c>
      <c r="F75" s="42">
        <v>1</v>
      </c>
      <c r="G75" s="43">
        <v>5</v>
      </c>
      <c r="H75" s="44">
        <f>IF(F75=1,G75,IF(F75=2,G75*F75,))</f>
        <v>5</v>
      </c>
      <c r="I75" s="45" t="s">
        <v>261</v>
      </c>
      <c r="J75" s="67">
        <v>1</v>
      </c>
      <c r="K75" s="43">
        <v>5</v>
      </c>
      <c r="L75" s="44"/>
      <c r="M75" s="85"/>
      <c r="N75" s="85"/>
      <c r="O75" s="86"/>
      <c r="P75" s="86"/>
    </row>
    <row r="76" spans="1:16" ht="12.75" thickBot="1">
      <c r="A76" s="38" t="s">
        <v>262</v>
      </c>
      <c r="B76" s="39"/>
      <c r="C76" s="40"/>
      <c r="D76" s="41">
        <f>SUM(D50:D75)</f>
        <v>499.44999999999993</v>
      </c>
      <c r="E76" s="38" t="s">
        <v>262</v>
      </c>
      <c r="F76" s="39"/>
      <c r="G76" s="40"/>
      <c r="H76" s="41">
        <f>SUM(H50:H75)</f>
        <v>499.44999999999993</v>
      </c>
      <c r="I76" s="38" t="s">
        <v>262</v>
      </c>
      <c r="J76" s="39"/>
      <c r="K76" s="40"/>
      <c r="L76" s="41">
        <f>SUM(L48:L75)</f>
        <v>419.07000000000005</v>
      </c>
      <c r="M76" s="83"/>
      <c r="N76" s="83"/>
      <c r="O76" s="84"/>
      <c r="P76" s="84"/>
    </row>
    <row r="77" spans="1:16" ht="12.75" thickBot="1">
      <c r="A77" s="50" t="s">
        <v>263</v>
      </c>
      <c r="B77" s="51"/>
      <c r="C77" s="52"/>
      <c r="D77" s="53">
        <v>0</v>
      </c>
      <c r="E77" s="50" t="s">
        <v>263</v>
      </c>
      <c r="F77" s="51"/>
      <c r="G77" s="54"/>
      <c r="H77" s="55">
        <v>0</v>
      </c>
      <c r="I77" s="50" t="s">
        <v>263</v>
      </c>
      <c r="J77" s="51"/>
      <c r="K77" s="54"/>
      <c r="L77" s="55">
        <v>0</v>
      </c>
      <c r="M77" s="88"/>
      <c r="N77" s="88"/>
      <c r="O77" s="89"/>
      <c r="P77" s="84"/>
    </row>
    <row r="78" spans="1:16" ht="12.75" thickBot="1">
      <c r="A78" s="56" t="s">
        <v>264</v>
      </c>
      <c r="B78" s="57"/>
      <c r="C78" s="58"/>
      <c r="D78" s="59"/>
      <c r="E78" s="56" t="s">
        <v>264</v>
      </c>
      <c r="F78" s="57"/>
      <c r="G78" s="58"/>
      <c r="H78" s="59"/>
      <c r="I78" s="56" t="s">
        <v>264</v>
      </c>
      <c r="J78" s="57"/>
      <c r="K78" s="58"/>
      <c r="L78" s="59"/>
      <c r="M78" s="83"/>
      <c r="N78" s="83"/>
      <c r="O78" s="84"/>
      <c r="P78" s="84"/>
    </row>
    <row r="79" spans="1:16" ht="60.75" thickBot="1">
      <c r="A79" s="61" t="s">
        <v>299</v>
      </c>
      <c r="B79" s="68"/>
      <c r="C79" s="69"/>
      <c r="D79" s="70"/>
      <c r="E79" s="61" t="s">
        <v>299</v>
      </c>
      <c r="F79" s="61">
        <v>10</v>
      </c>
      <c r="G79" s="62">
        <v>20</v>
      </c>
      <c r="H79" s="59">
        <f>F79*G79</f>
        <v>200</v>
      </c>
      <c r="I79" s="60" t="s">
        <v>300</v>
      </c>
      <c r="J79" s="61"/>
      <c r="K79" s="62"/>
      <c r="L79" s="59"/>
      <c r="M79" s="88"/>
      <c r="N79" s="88"/>
      <c r="O79" s="89"/>
      <c r="P79" s="84"/>
    </row>
    <row r="80" spans="1:16" ht="12.75" thickBot="1">
      <c r="A80" s="71" t="s">
        <v>267</v>
      </c>
      <c r="B80" s="72">
        <v>0</v>
      </c>
      <c r="C80" s="73">
        <v>350</v>
      </c>
      <c r="D80" s="74"/>
      <c r="E80" s="60" t="s">
        <v>267</v>
      </c>
      <c r="F80" s="61">
        <v>0</v>
      </c>
      <c r="G80" s="62">
        <v>350</v>
      </c>
      <c r="H80" s="59">
        <f>F80*G80</f>
        <v>0</v>
      </c>
      <c r="I80" s="60"/>
      <c r="J80" s="61"/>
      <c r="K80" s="62"/>
      <c r="L80" s="59">
        <f>J80*K80</f>
        <v>0</v>
      </c>
      <c r="M80" s="88"/>
      <c r="N80" s="88"/>
      <c r="O80" s="89"/>
      <c r="P80" s="84"/>
    </row>
    <row r="81" spans="1:16" ht="12.75" thickBot="1">
      <c r="A81" s="50"/>
      <c r="B81" s="51"/>
      <c r="C81" s="52"/>
      <c r="D81" s="53"/>
      <c r="E81" s="50"/>
      <c r="F81" s="51"/>
      <c r="G81" s="54"/>
      <c r="H81" s="55">
        <v>0</v>
      </c>
      <c r="I81" s="50"/>
      <c r="J81" s="51"/>
      <c r="K81" s="54"/>
      <c r="L81" s="55">
        <v>0</v>
      </c>
      <c r="M81" s="88"/>
      <c r="N81" s="88"/>
      <c r="O81" s="89"/>
      <c r="P81" s="84"/>
    </row>
    <row r="86" spans="1:8" ht="336.75" customHeight="1">
      <c r="A86" s="75" t="s">
        <v>214</v>
      </c>
      <c r="B86" s="142" t="s">
        <v>287</v>
      </c>
      <c r="C86" s="143"/>
      <c r="D86" s="143"/>
      <c r="E86" s="143"/>
      <c r="F86" s="143"/>
      <c r="G86" s="143"/>
      <c r="H86" s="143"/>
    </row>
  </sheetData>
  <sheetProtection/>
  <mergeCells count="42">
    <mergeCell ref="B86:H86"/>
    <mergeCell ref="A45:D45"/>
    <mergeCell ref="E45:H45"/>
    <mergeCell ref="I45:L45"/>
    <mergeCell ref="M45:P45"/>
    <mergeCell ref="A46:D46"/>
    <mergeCell ref="E46:H46"/>
    <mergeCell ref="I46:L46"/>
    <mergeCell ref="M46:P46"/>
    <mergeCell ref="A43:D43"/>
    <mergeCell ref="E43:H43"/>
    <mergeCell ref="I43:L43"/>
    <mergeCell ref="M43:P43"/>
    <mergeCell ref="A44:D44"/>
    <mergeCell ref="E44:H44"/>
    <mergeCell ref="I44:L44"/>
    <mergeCell ref="M44:P44"/>
    <mergeCell ref="A6:D6"/>
    <mergeCell ref="E6:H6"/>
    <mergeCell ref="I6:L6"/>
    <mergeCell ref="M6:P6"/>
    <mergeCell ref="A42:D42"/>
    <mergeCell ref="E42:H42"/>
    <mergeCell ref="I42:L42"/>
    <mergeCell ref="M42:P42"/>
    <mergeCell ref="A4:D4"/>
    <mergeCell ref="E4:H4"/>
    <mergeCell ref="I4:L4"/>
    <mergeCell ref="M4:P4"/>
    <mergeCell ref="A5:D5"/>
    <mergeCell ref="E5:H5"/>
    <mergeCell ref="I5:L5"/>
    <mergeCell ref="M5:P5"/>
    <mergeCell ref="A1:O1"/>
    <mergeCell ref="A2:D2"/>
    <mergeCell ref="E2:H2"/>
    <mergeCell ref="I2:L2"/>
    <mergeCell ref="M2:P2"/>
    <mergeCell ref="A3:D3"/>
    <mergeCell ref="E3:H3"/>
    <mergeCell ref="I3:L3"/>
    <mergeCell ref="M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PageLayoutView="0" workbookViewId="0" topLeftCell="A1">
      <selection activeCell="K10" sqref="K10"/>
    </sheetView>
  </sheetViews>
  <sheetFormatPr defaultColWidth="11.421875" defaultRowHeight="12.75"/>
  <cols>
    <col min="7" max="7" width="23.421875" style="0" customWidth="1"/>
    <col min="8" max="8" width="19.8515625" style="0" customWidth="1"/>
    <col min="9" max="9" width="27.57421875" style="0" customWidth="1"/>
    <col min="10" max="10" width="23.28125" style="0" bestFit="1" customWidth="1"/>
    <col min="11" max="11" width="26.28125" style="0" customWidth="1"/>
    <col min="12" max="12" width="28.421875" style="0" customWidth="1"/>
    <col min="13" max="13" width="23.421875" style="0" customWidth="1"/>
  </cols>
  <sheetData>
    <row r="2" ht="31.5" thickBot="1">
      <c r="A2" s="123" t="s">
        <v>416</v>
      </c>
    </row>
    <row r="3" spans="1:13" ht="37.5">
      <c r="A3" s="144" t="s">
        <v>392</v>
      </c>
      <c r="B3" s="145"/>
      <c r="C3" s="146"/>
      <c r="D3" s="144" t="s">
        <v>392</v>
      </c>
      <c r="E3" s="145"/>
      <c r="F3" s="146"/>
      <c r="G3" s="119" t="s">
        <v>395</v>
      </c>
      <c r="H3" s="119" t="s">
        <v>397</v>
      </c>
      <c r="I3" s="150" t="s">
        <v>399</v>
      </c>
      <c r="J3" s="150" t="s">
        <v>409</v>
      </c>
      <c r="K3" s="119" t="s">
        <v>400</v>
      </c>
      <c r="L3" s="119" t="s">
        <v>406</v>
      </c>
      <c r="M3" s="119" t="s">
        <v>411</v>
      </c>
    </row>
    <row r="4" spans="1:13" ht="38.25" thickBot="1">
      <c r="A4" s="147" t="s">
        <v>393</v>
      </c>
      <c r="B4" s="148"/>
      <c r="C4" s="149"/>
      <c r="D4" s="147" t="s">
        <v>394</v>
      </c>
      <c r="E4" s="148"/>
      <c r="F4" s="149"/>
      <c r="G4" s="120" t="s">
        <v>396</v>
      </c>
      <c r="H4" s="120" t="s">
        <v>398</v>
      </c>
      <c r="I4" s="151"/>
      <c r="J4" s="151"/>
      <c r="K4" s="120" t="s">
        <v>401</v>
      </c>
      <c r="L4" s="120" t="s">
        <v>402</v>
      </c>
      <c r="M4" s="120" t="s">
        <v>396</v>
      </c>
    </row>
    <row r="5" spans="1:13" ht="15">
      <c r="A5" s="152">
        <v>11</v>
      </c>
      <c r="B5" s="152">
        <v>3</v>
      </c>
      <c r="C5" s="152">
        <v>2017</v>
      </c>
      <c r="D5" s="152"/>
      <c r="E5" s="152"/>
      <c r="F5" s="152"/>
      <c r="G5" s="152" t="s">
        <v>363</v>
      </c>
      <c r="H5" s="152" t="s">
        <v>412</v>
      </c>
      <c r="I5" s="152" t="s">
        <v>413</v>
      </c>
      <c r="J5" s="155"/>
      <c r="K5" s="121" t="s">
        <v>403</v>
      </c>
      <c r="L5" s="152"/>
      <c r="M5" s="152"/>
    </row>
    <row r="6" spans="1:13" ht="1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21" t="s">
        <v>404</v>
      </c>
      <c r="L6" s="153"/>
      <c r="M6" s="153"/>
    </row>
    <row r="7" spans="1:13" ht="15.75" thickBo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22" t="s">
        <v>405</v>
      </c>
      <c r="L7" s="154"/>
      <c r="M7" s="154"/>
    </row>
    <row r="8" spans="1:13" ht="15">
      <c r="A8" s="152">
        <v>20</v>
      </c>
      <c r="B8" s="152">
        <v>3</v>
      </c>
      <c r="C8" s="152">
        <v>2017</v>
      </c>
      <c r="D8" s="152">
        <v>2</v>
      </c>
      <c r="E8" s="152">
        <v>6</v>
      </c>
      <c r="F8" s="152">
        <v>2017</v>
      </c>
      <c r="G8" s="152" t="s">
        <v>363</v>
      </c>
      <c r="H8" s="152" t="s">
        <v>407</v>
      </c>
      <c r="I8" s="152" t="s">
        <v>408</v>
      </c>
      <c r="J8" s="155" t="s">
        <v>410</v>
      </c>
      <c r="K8" s="121" t="s">
        <v>403</v>
      </c>
      <c r="L8" s="152"/>
      <c r="M8" s="152"/>
    </row>
    <row r="9" spans="1:13" ht="1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21" t="s">
        <v>525</v>
      </c>
      <c r="L9" s="153"/>
      <c r="M9" s="153"/>
    </row>
    <row r="10" spans="1:13" ht="15.75" thickBo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22" t="s">
        <v>405</v>
      </c>
      <c r="L10" s="154"/>
      <c r="M10" s="154"/>
    </row>
    <row r="11" spans="1:13" ht="15">
      <c r="A11" s="152">
        <v>24</v>
      </c>
      <c r="B11" s="152">
        <v>3</v>
      </c>
      <c r="C11" s="152">
        <v>2017</v>
      </c>
      <c r="D11" s="152">
        <v>27</v>
      </c>
      <c r="E11" s="152">
        <v>3</v>
      </c>
      <c r="F11" s="152">
        <v>2017</v>
      </c>
      <c r="G11" s="152" t="s">
        <v>363</v>
      </c>
      <c r="H11" s="152" t="s">
        <v>414</v>
      </c>
      <c r="I11" s="152" t="s">
        <v>415</v>
      </c>
      <c r="J11" s="155"/>
      <c r="K11" s="121" t="s">
        <v>403</v>
      </c>
      <c r="L11" s="152"/>
      <c r="M11" s="152"/>
    </row>
    <row r="12" spans="1:13" ht="1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21" t="s">
        <v>404</v>
      </c>
      <c r="L12" s="153"/>
      <c r="M12" s="153"/>
    </row>
    <row r="13" spans="1:13" ht="15.75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22" t="s">
        <v>405</v>
      </c>
      <c r="L13" s="154"/>
      <c r="M13" s="154"/>
    </row>
    <row r="14" spans="1:13" ht="15">
      <c r="A14" s="152"/>
      <c r="B14" s="152"/>
      <c r="C14" s="152"/>
      <c r="D14" s="152"/>
      <c r="E14" s="152"/>
      <c r="F14" s="152"/>
      <c r="G14" s="152"/>
      <c r="H14" s="152"/>
      <c r="I14" s="152"/>
      <c r="J14" s="155"/>
      <c r="K14" s="121" t="s">
        <v>403</v>
      </c>
      <c r="L14" s="152"/>
      <c r="M14" s="152"/>
    </row>
    <row r="15" spans="1:13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21" t="s">
        <v>404</v>
      </c>
      <c r="L15" s="153"/>
      <c r="M15" s="153"/>
    </row>
    <row r="16" spans="1:13" ht="15.75" thickBo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22" t="s">
        <v>405</v>
      </c>
      <c r="L16" s="154"/>
      <c r="M16" s="154"/>
    </row>
    <row r="17" spans="1:13" ht="15">
      <c r="A17" s="152"/>
      <c r="B17" s="152"/>
      <c r="C17" s="152"/>
      <c r="D17" s="152"/>
      <c r="E17" s="152"/>
      <c r="F17" s="152"/>
      <c r="G17" s="152"/>
      <c r="H17" s="152"/>
      <c r="I17" s="152"/>
      <c r="J17" s="155"/>
      <c r="K17" s="121" t="s">
        <v>403</v>
      </c>
      <c r="L17" s="152"/>
      <c r="M17" s="152"/>
    </row>
    <row r="18" spans="1:13" ht="1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21" t="s">
        <v>404</v>
      </c>
      <c r="L18" s="153"/>
      <c r="M18" s="153"/>
    </row>
    <row r="19" spans="1:13" ht="15.75" thickBo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22" t="s">
        <v>405</v>
      </c>
      <c r="L19" s="154"/>
      <c r="M19" s="154"/>
    </row>
    <row r="20" spans="1:13" ht="15">
      <c r="A20" s="152"/>
      <c r="B20" s="152"/>
      <c r="C20" s="152"/>
      <c r="D20" s="152"/>
      <c r="E20" s="152"/>
      <c r="F20" s="152"/>
      <c r="G20" s="152"/>
      <c r="H20" s="152"/>
      <c r="I20" s="152"/>
      <c r="J20" s="155"/>
      <c r="K20" s="121" t="s">
        <v>403</v>
      </c>
      <c r="L20" s="152"/>
      <c r="M20" s="152"/>
    </row>
    <row r="21" spans="1:13" ht="1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21" t="s">
        <v>404</v>
      </c>
      <c r="L21" s="153"/>
      <c r="M21" s="153"/>
    </row>
    <row r="22" spans="1:13" ht="15.75" thickBo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22" t="s">
        <v>405</v>
      </c>
      <c r="L22" s="154"/>
      <c r="M22" s="154"/>
    </row>
    <row r="23" spans="1:13" ht="15">
      <c r="A23" s="152"/>
      <c r="B23" s="152"/>
      <c r="C23" s="152"/>
      <c r="D23" s="152"/>
      <c r="E23" s="152"/>
      <c r="F23" s="152"/>
      <c r="G23" s="152"/>
      <c r="H23" s="152"/>
      <c r="I23" s="152"/>
      <c r="J23" s="155"/>
      <c r="K23" s="121" t="s">
        <v>403</v>
      </c>
      <c r="L23" s="152"/>
      <c r="M23" s="152"/>
    </row>
    <row r="24" spans="1:13" ht="1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21" t="s">
        <v>404</v>
      </c>
      <c r="L24" s="153"/>
      <c r="M24" s="153"/>
    </row>
    <row r="25" spans="1:13" ht="15.75" thickBo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22" t="s">
        <v>405</v>
      </c>
      <c r="L25" s="154"/>
      <c r="M25" s="154"/>
    </row>
    <row r="26" spans="1:13" ht="15">
      <c r="A26" s="152"/>
      <c r="B26" s="152"/>
      <c r="C26" s="152"/>
      <c r="D26" s="152"/>
      <c r="E26" s="152"/>
      <c r="F26" s="152"/>
      <c r="G26" s="152"/>
      <c r="H26" s="152"/>
      <c r="I26" s="152"/>
      <c r="J26" s="155"/>
      <c r="K26" s="121" t="s">
        <v>403</v>
      </c>
      <c r="L26" s="152"/>
      <c r="M26" s="152"/>
    </row>
    <row r="27" spans="1:13" ht="1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21" t="s">
        <v>404</v>
      </c>
      <c r="L27" s="153"/>
      <c r="M27" s="153"/>
    </row>
    <row r="28" spans="1:13" ht="15.75" thickBo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22" t="s">
        <v>405</v>
      </c>
      <c r="L28" s="154"/>
      <c r="M28" s="154"/>
    </row>
    <row r="29" spans="1:13" ht="15">
      <c r="A29" s="152"/>
      <c r="B29" s="152"/>
      <c r="C29" s="152"/>
      <c r="D29" s="152"/>
      <c r="E29" s="152"/>
      <c r="F29" s="152"/>
      <c r="G29" s="152"/>
      <c r="H29" s="152"/>
      <c r="I29" s="152"/>
      <c r="J29" s="155"/>
      <c r="K29" s="121" t="s">
        <v>403</v>
      </c>
      <c r="L29" s="152"/>
      <c r="M29" s="152"/>
    </row>
    <row r="30" spans="1:13" ht="1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21" t="s">
        <v>404</v>
      </c>
      <c r="L30" s="153"/>
      <c r="M30" s="153"/>
    </row>
    <row r="31" spans="1:13" ht="15.75" thickBo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22" t="s">
        <v>405</v>
      </c>
      <c r="L31" s="154"/>
      <c r="M31" s="154"/>
    </row>
    <row r="32" spans="1:13" ht="15">
      <c r="A32" s="152"/>
      <c r="B32" s="152"/>
      <c r="C32" s="152"/>
      <c r="D32" s="152"/>
      <c r="E32" s="152"/>
      <c r="F32" s="152"/>
      <c r="G32" s="152"/>
      <c r="H32" s="152"/>
      <c r="I32" s="152"/>
      <c r="J32" s="155"/>
      <c r="K32" s="121" t="s">
        <v>403</v>
      </c>
      <c r="L32" s="152"/>
      <c r="M32" s="152"/>
    </row>
    <row r="33" spans="1:13" ht="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21" t="s">
        <v>404</v>
      </c>
      <c r="L33" s="153"/>
      <c r="M33" s="153"/>
    </row>
    <row r="34" spans="1:13" ht="15.75" thickBo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22" t="s">
        <v>405</v>
      </c>
      <c r="L34" s="154"/>
      <c r="M34" s="154"/>
    </row>
    <row r="35" spans="1:13" ht="15">
      <c r="A35" s="152"/>
      <c r="B35" s="152"/>
      <c r="C35" s="152"/>
      <c r="D35" s="152"/>
      <c r="E35" s="152"/>
      <c r="F35" s="152"/>
      <c r="G35" s="152"/>
      <c r="H35" s="152"/>
      <c r="I35" s="152"/>
      <c r="J35" s="155"/>
      <c r="K35" s="121" t="s">
        <v>403</v>
      </c>
      <c r="L35" s="152"/>
      <c r="M35" s="152"/>
    </row>
    <row r="36" spans="1:13" ht="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21" t="s">
        <v>404</v>
      </c>
      <c r="L36" s="153"/>
      <c r="M36" s="153"/>
    </row>
    <row r="37" spans="1:13" ht="15.75" thickBo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22" t="s">
        <v>405</v>
      </c>
      <c r="L37" s="154"/>
      <c r="M37" s="154"/>
    </row>
    <row r="38" spans="1:13" ht="15">
      <c r="A38" s="152"/>
      <c r="B38" s="152"/>
      <c r="C38" s="152"/>
      <c r="D38" s="152"/>
      <c r="E38" s="152"/>
      <c r="F38" s="152"/>
      <c r="G38" s="152"/>
      <c r="H38" s="152"/>
      <c r="I38" s="152"/>
      <c r="J38" s="155"/>
      <c r="K38" s="121" t="s">
        <v>403</v>
      </c>
      <c r="L38" s="152"/>
      <c r="M38" s="152"/>
    </row>
    <row r="39" spans="1:13" ht="1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21" t="s">
        <v>404</v>
      </c>
      <c r="L39" s="153"/>
      <c r="M39" s="153"/>
    </row>
    <row r="40" spans="1:13" ht="15.75" thickBo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22" t="s">
        <v>405</v>
      </c>
      <c r="L40" s="154"/>
      <c r="M40" s="154"/>
    </row>
  </sheetData>
  <sheetProtection/>
  <mergeCells count="150">
    <mergeCell ref="G29:G31"/>
    <mergeCell ref="H29:H31"/>
    <mergeCell ref="I29:I31"/>
    <mergeCell ref="J29:J31"/>
    <mergeCell ref="L29:L31"/>
    <mergeCell ref="M29:M31"/>
    <mergeCell ref="A29:A31"/>
    <mergeCell ref="B29:B31"/>
    <mergeCell ref="C29:C31"/>
    <mergeCell ref="D29:D31"/>
    <mergeCell ref="E29:E31"/>
    <mergeCell ref="F29:F31"/>
    <mergeCell ref="G26:G28"/>
    <mergeCell ref="H26:H28"/>
    <mergeCell ref="I26:I28"/>
    <mergeCell ref="J26:J28"/>
    <mergeCell ref="L26:L28"/>
    <mergeCell ref="M26:M28"/>
    <mergeCell ref="A26:A28"/>
    <mergeCell ref="B26:B28"/>
    <mergeCell ref="C26:C28"/>
    <mergeCell ref="D26:D28"/>
    <mergeCell ref="E26:E28"/>
    <mergeCell ref="F26:F28"/>
    <mergeCell ref="G23:G25"/>
    <mergeCell ref="H23:H25"/>
    <mergeCell ref="I23:I25"/>
    <mergeCell ref="J23:J25"/>
    <mergeCell ref="L23:L25"/>
    <mergeCell ref="M23:M25"/>
    <mergeCell ref="A23:A25"/>
    <mergeCell ref="B23:B25"/>
    <mergeCell ref="C23:C25"/>
    <mergeCell ref="D23:D25"/>
    <mergeCell ref="E23:E25"/>
    <mergeCell ref="F23:F25"/>
    <mergeCell ref="G38:G40"/>
    <mergeCell ref="H38:H40"/>
    <mergeCell ref="I38:I40"/>
    <mergeCell ref="J38:J40"/>
    <mergeCell ref="L38:L40"/>
    <mergeCell ref="M38:M40"/>
    <mergeCell ref="A38:A40"/>
    <mergeCell ref="B38:B40"/>
    <mergeCell ref="C38:C40"/>
    <mergeCell ref="D38:D40"/>
    <mergeCell ref="E38:E40"/>
    <mergeCell ref="F38:F40"/>
    <mergeCell ref="G35:G37"/>
    <mergeCell ref="H35:H37"/>
    <mergeCell ref="I35:I37"/>
    <mergeCell ref="J35:J37"/>
    <mergeCell ref="L35:L37"/>
    <mergeCell ref="M35:M37"/>
    <mergeCell ref="A35:A37"/>
    <mergeCell ref="B35:B37"/>
    <mergeCell ref="C35:C37"/>
    <mergeCell ref="D35:D37"/>
    <mergeCell ref="E35:E37"/>
    <mergeCell ref="F35:F37"/>
    <mergeCell ref="G32:G34"/>
    <mergeCell ref="H32:H34"/>
    <mergeCell ref="I32:I34"/>
    <mergeCell ref="J32:J34"/>
    <mergeCell ref="L32:L34"/>
    <mergeCell ref="M32:M34"/>
    <mergeCell ref="A32:A34"/>
    <mergeCell ref="B32:B34"/>
    <mergeCell ref="C32:C34"/>
    <mergeCell ref="D32:D34"/>
    <mergeCell ref="E32:E34"/>
    <mergeCell ref="F32:F34"/>
    <mergeCell ref="G20:G22"/>
    <mergeCell ref="H20:H22"/>
    <mergeCell ref="I20:I22"/>
    <mergeCell ref="J20:J22"/>
    <mergeCell ref="L20:L22"/>
    <mergeCell ref="M20:M22"/>
    <mergeCell ref="A20:A22"/>
    <mergeCell ref="B20:B22"/>
    <mergeCell ref="C20:C22"/>
    <mergeCell ref="D20:D22"/>
    <mergeCell ref="E20:E22"/>
    <mergeCell ref="F20:F22"/>
    <mergeCell ref="G17:G19"/>
    <mergeCell ref="H17:H19"/>
    <mergeCell ref="I17:I19"/>
    <mergeCell ref="J17:J19"/>
    <mergeCell ref="L17:L19"/>
    <mergeCell ref="M17:M19"/>
    <mergeCell ref="A17:A19"/>
    <mergeCell ref="B17:B19"/>
    <mergeCell ref="C17:C19"/>
    <mergeCell ref="D17:D19"/>
    <mergeCell ref="E17:E19"/>
    <mergeCell ref="F17:F19"/>
    <mergeCell ref="G14:G16"/>
    <mergeCell ref="H14:H16"/>
    <mergeCell ref="I14:I16"/>
    <mergeCell ref="J14:J16"/>
    <mergeCell ref="L14:L16"/>
    <mergeCell ref="M14:M16"/>
    <mergeCell ref="A14:A16"/>
    <mergeCell ref="B14:B16"/>
    <mergeCell ref="C14:C16"/>
    <mergeCell ref="D14:D16"/>
    <mergeCell ref="E14:E16"/>
    <mergeCell ref="F14:F16"/>
    <mergeCell ref="G5:G7"/>
    <mergeCell ref="H5:H7"/>
    <mergeCell ref="I5:I7"/>
    <mergeCell ref="J5:J7"/>
    <mergeCell ref="L5:L7"/>
    <mergeCell ref="M5:M7"/>
    <mergeCell ref="A5:A7"/>
    <mergeCell ref="B5:B7"/>
    <mergeCell ref="C5:C7"/>
    <mergeCell ref="D5:D7"/>
    <mergeCell ref="E5:E7"/>
    <mergeCell ref="F5:F7"/>
    <mergeCell ref="G11:G13"/>
    <mergeCell ref="H11:H13"/>
    <mergeCell ref="I11:I13"/>
    <mergeCell ref="J11:J13"/>
    <mergeCell ref="L11:L13"/>
    <mergeCell ref="M11:M13"/>
    <mergeCell ref="A11:A13"/>
    <mergeCell ref="B11:B13"/>
    <mergeCell ref="C11:C13"/>
    <mergeCell ref="D11:D13"/>
    <mergeCell ref="E11:E13"/>
    <mergeCell ref="F11:F13"/>
    <mergeCell ref="G8:G10"/>
    <mergeCell ref="H8:H10"/>
    <mergeCell ref="I8:I10"/>
    <mergeCell ref="J8:J10"/>
    <mergeCell ref="L8:L10"/>
    <mergeCell ref="M8:M10"/>
    <mergeCell ref="A8:A10"/>
    <mergeCell ref="B8:B10"/>
    <mergeCell ref="C8:C10"/>
    <mergeCell ref="D8:D10"/>
    <mergeCell ref="E8:E10"/>
    <mergeCell ref="F8:F10"/>
    <mergeCell ref="A3:C3"/>
    <mergeCell ref="A4:C4"/>
    <mergeCell ref="D3:F3"/>
    <mergeCell ref="D4:F4"/>
    <mergeCell ref="I3:I4"/>
    <mergeCell ref="J3:J4"/>
  </mergeCells>
  <hyperlinks>
    <hyperlink ref="J8" r:id="rId1" display="lucie.gatteau@educagri.fr &#10;06.43.85.69.4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I11" sqref="I11:I13"/>
    </sheetView>
  </sheetViews>
  <sheetFormatPr defaultColWidth="11.421875" defaultRowHeight="12.75"/>
  <cols>
    <col min="7" max="7" width="23.421875" style="0" customWidth="1"/>
    <col min="8" max="8" width="19.8515625" style="0" customWidth="1"/>
    <col min="9" max="9" width="27.57421875" style="0" customWidth="1"/>
    <col min="10" max="10" width="23.28125" style="0" bestFit="1" customWidth="1"/>
    <col min="11" max="11" width="26.28125" style="0" customWidth="1"/>
    <col min="12" max="12" width="28.421875" style="0" customWidth="1"/>
    <col min="13" max="13" width="23.421875" style="0" customWidth="1"/>
  </cols>
  <sheetData>
    <row r="2" ht="31.5" thickBot="1">
      <c r="A2" s="123" t="s">
        <v>417</v>
      </c>
    </row>
    <row r="3" spans="1:13" ht="37.5">
      <c r="A3" s="144" t="s">
        <v>392</v>
      </c>
      <c r="B3" s="145"/>
      <c r="C3" s="146"/>
      <c r="D3" s="144" t="s">
        <v>392</v>
      </c>
      <c r="E3" s="145"/>
      <c r="F3" s="146"/>
      <c r="G3" s="119" t="s">
        <v>395</v>
      </c>
      <c r="H3" s="119" t="s">
        <v>397</v>
      </c>
      <c r="I3" s="150" t="s">
        <v>399</v>
      </c>
      <c r="J3" s="150" t="s">
        <v>409</v>
      </c>
      <c r="K3" s="119" t="s">
        <v>400</v>
      </c>
      <c r="L3" s="119" t="s">
        <v>406</v>
      </c>
      <c r="M3" s="119" t="s">
        <v>411</v>
      </c>
    </row>
    <row r="4" spans="1:13" ht="38.25" thickBot="1">
      <c r="A4" s="147" t="s">
        <v>393</v>
      </c>
      <c r="B4" s="148"/>
      <c r="C4" s="149"/>
      <c r="D4" s="147" t="s">
        <v>394</v>
      </c>
      <c r="E4" s="148"/>
      <c r="F4" s="149"/>
      <c r="G4" s="120" t="s">
        <v>396</v>
      </c>
      <c r="H4" s="120" t="s">
        <v>398</v>
      </c>
      <c r="I4" s="151"/>
      <c r="J4" s="151"/>
      <c r="K4" s="120" t="s">
        <v>401</v>
      </c>
      <c r="L4" s="120" t="s">
        <v>402</v>
      </c>
      <c r="M4" s="120" t="s">
        <v>396</v>
      </c>
    </row>
    <row r="5" spans="1:13" ht="15">
      <c r="A5" s="152"/>
      <c r="B5" s="152"/>
      <c r="C5" s="152"/>
      <c r="D5" s="152"/>
      <c r="E5" s="152"/>
      <c r="F5" s="152"/>
      <c r="G5" s="152"/>
      <c r="H5" s="152"/>
      <c r="I5" s="152"/>
      <c r="J5" s="155"/>
      <c r="K5" s="121" t="s">
        <v>403</v>
      </c>
      <c r="L5" s="152"/>
      <c r="M5" s="152"/>
    </row>
    <row r="6" spans="1:13" ht="1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21" t="s">
        <v>404</v>
      </c>
      <c r="L6" s="153"/>
      <c r="M6" s="153"/>
    </row>
    <row r="7" spans="1:13" ht="15.75" thickBo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22" t="s">
        <v>405</v>
      </c>
      <c r="L7" s="154"/>
      <c r="M7" s="154"/>
    </row>
    <row r="8" spans="1:13" ht="15">
      <c r="A8" s="152"/>
      <c r="B8" s="152"/>
      <c r="C8" s="152"/>
      <c r="D8" s="152"/>
      <c r="E8" s="152"/>
      <c r="F8" s="152"/>
      <c r="G8" s="152"/>
      <c r="H8" s="152"/>
      <c r="I8" s="152"/>
      <c r="J8" s="155"/>
      <c r="K8" s="121" t="s">
        <v>403</v>
      </c>
      <c r="L8" s="152"/>
      <c r="M8" s="152"/>
    </row>
    <row r="9" spans="1:13" ht="1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21" t="s">
        <v>404</v>
      </c>
      <c r="L9" s="153"/>
      <c r="M9" s="153"/>
    </row>
    <row r="10" spans="1:13" ht="15.75" thickBo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22" t="s">
        <v>405</v>
      </c>
      <c r="L10" s="154"/>
      <c r="M10" s="154"/>
    </row>
    <row r="11" spans="1:13" ht="15">
      <c r="A11" s="152"/>
      <c r="B11" s="152"/>
      <c r="C11" s="152"/>
      <c r="D11" s="152"/>
      <c r="E11" s="152"/>
      <c r="F11" s="152"/>
      <c r="G11" s="152"/>
      <c r="H11" s="152"/>
      <c r="I11" s="152"/>
      <c r="J11" s="155"/>
      <c r="K11" s="121" t="s">
        <v>403</v>
      </c>
      <c r="L11" s="152"/>
      <c r="M11" s="152"/>
    </row>
    <row r="12" spans="1:13" ht="1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21" t="s">
        <v>404</v>
      </c>
      <c r="L12" s="153"/>
      <c r="M12" s="153"/>
    </row>
    <row r="13" spans="1:13" ht="15.75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22" t="s">
        <v>405</v>
      </c>
      <c r="L13" s="154"/>
      <c r="M13" s="154"/>
    </row>
    <row r="14" spans="1:13" ht="15">
      <c r="A14" s="152"/>
      <c r="B14" s="152"/>
      <c r="C14" s="152"/>
      <c r="D14" s="152"/>
      <c r="E14" s="152"/>
      <c r="F14" s="152"/>
      <c r="G14" s="152"/>
      <c r="H14" s="152"/>
      <c r="I14" s="152"/>
      <c r="J14" s="155"/>
      <c r="K14" s="121" t="s">
        <v>403</v>
      </c>
      <c r="L14" s="152"/>
      <c r="M14" s="152"/>
    </row>
    <row r="15" spans="1:13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21" t="s">
        <v>404</v>
      </c>
      <c r="L15" s="153"/>
      <c r="M15" s="153"/>
    </row>
    <row r="16" spans="1:13" ht="15.75" thickBo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22" t="s">
        <v>405</v>
      </c>
      <c r="L16" s="154"/>
      <c r="M16" s="154"/>
    </row>
    <row r="17" spans="1:13" ht="15">
      <c r="A17" s="152"/>
      <c r="B17" s="152"/>
      <c r="C17" s="152"/>
      <c r="D17" s="152"/>
      <c r="E17" s="152"/>
      <c r="F17" s="152"/>
      <c r="G17" s="152"/>
      <c r="H17" s="152"/>
      <c r="I17" s="152"/>
      <c r="J17" s="155"/>
      <c r="K17" s="121" t="s">
        <v>403</v>
      </c>
      <c r="L17" s="152"/>
      <c r="M17" s="152"/>
    </row>
    <row r="18" spans="1:13" ht="1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21" t="s">
        <v>404</v>
      </c>
      <c r="L18" s="153"/>
      <c r="M18" s="153"/>
    </row>
    <row r="19" spans="1:13" ht="15.75" thickBo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22" t="s">
        <v>405</v>
      </c>
      <c r="L19" s="154"/>
      <c r="M19" s="154"/>
    </row>
    <row r="20" spans="1:13" ht="15">
      <c r="A20" s="152"/>
      <c r="B20" s="152"/>
      <c r="C20" s="152"/>
      <c r="D20" s="152"/>
      <c r="E20" s="152"/>
      <c r="F20" s="152"/>
      <c r="G20" s="152"/>
      <c r="H20" s="152"/>
      <c r="I20" s="152"/>
      <c r="J20" s="155"/>
      <c r="K20" s="121" t="s">
        <v>403</v>
      </c>
      <c r="L20" s="152"/>
      <c r="M20" s="152"/>
    </row>
    <row r="21" spans="1:13" ht="1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21" t="s">
        <v>404</v>
      </c>
      <c r="L21" s="153"/>
      <c r="M21" s="153"/>
    </row>
    <row r="22" spans="1:13" ht="15.75" thickBo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22" t="s">
        <v>405</v>
      </c>
      <c r="L22" s="154"/>
      <c r="M22" s="154"/>
    </row>
    <row r="23" spans="1:13" ht="15">
      <c r="A23" s="152"/>
      <c r="B23" s="152"/>
      <c r="C23" s="152"/>
      <c r="D23" s="152"/>
      <c r="E23" s="152"/>
      <c r="F23" s="152"/>
      <c r="G23" s="152"/>
      <c r="H23" s="152"/>
      <c r="I23" s="152"/>
      <c r="J23" s="155"/>
      <c r="K23" s="121" t="s">
        <v>403</v>
      </c>
      <c r="L23" s="152"/>
      <c r="M23" s="152"/>
    </row>
    <row r="24" spans="1:13" ht="1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21" t="s">
        <v>404</v>
      </c>
      <c r="L24" s="153"/>
      <c r="M24" s="153"/>
    </row>
    <row r="25" spans="1:13" ht="15.75" thickBo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22" t="s">
        <v>405</v>
      </c>
      <c r="L25" s="154"/>
      <c r="M25" s="154"/>
    </row>
    <row r="26" spans="1:13" ht="15">
      <c r="A26" s="152"/>
      <c r="B26" s="152"/>
      <c r="C26" s="152"/>
      <c r="D26" s="152"/>
      <c r="E26" s="152"/>
      <c r="F26" s="152"/>
      <c r="G26" s="152"/>
      <c r="H26" s="152"/>
      <c r="I26" s="152"/>
      <c r="J26" s="155"/>
      <c r="K26" s="121" t="s">
        <v>403</v>
      </c>
      <c r="L26" s="152"/>
      <c r="M26" s="152"/>
    </row>
    <row r="27" spans="1:13" ht="1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21" t="s">
        <v>404</v>
      </c>
      <c r="L27" s="153"/>
      <c r="M27" s="153"/>
    </row>
    <row r="28" spans="1:13" ht="15.75" thickBo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22" t="s">
        <v>405</v>
      </c>
      <c r="L28" s="154"/>
      <c r="M28" s="154"/>
    </row>
    <row r="29" spans="1:13" ht="15">
      <c r="A29" s="152"/>
      <c r="B29" s="152"/>
      <c r="C29" s="152"/>
      <c r="D29" s="152"/>
      <c r="E29" s="152"/>
      <c r="F29" s="152"/>
      <c r="G29" s="152"/>
      <c r="H29" s="152"/>
      <c r="I29" s="152"/>
      <c r="J29" s="155"/>
      <c r="K29" s="121" t="s">
        <v>403</v>
      </c>
      <c r="L29" s="152"/>
      <c r="M29" s="152"/>
    </row>
    <row r="30" spans="1:13" ht="1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21" t="s">
        <v>404</v>
      </c>
      <c r="L30" s="153"/>
      <c r="M30" s="153"/>
    </row>
    <row r="31" spans="1:13" ht="15.75" thickBo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22" t="s">
        <v>405</v>
      </c>
      <c r="L31" s="154"/>
      <c r="M31" s="154"/>
    </row>
    <row r="32" spans="1:13" ht="15">
      <c r="A32" s="152"/>
      <c r="B32" s="152"/>
      <c r="C32" s="152"/>
      <c r="D32" s="152"/>
      <c r="E32" s="152"/>
      <c r="F32" s="152"/>
      <c r="G32" s="152"/>
      <c r="H32" s="152"/>
      <c r="I32" s="152"/>
      <c r="J32" s="155"/>
      <c r="K32" s="121" t="s">
        <v>403</v>
      </c>
      <c r="L32" s="152"/>
      <c r="M32" s="152"/>
    </row>
    <row r="33" spans="1:13" ht="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21" t="s">
        <v>404</v>
      </c>
      <c r="L33" s="153"/>
      <c r="M33" s="153"/>
    </row>
    <row r="34" spans="1:13" ht="15.75" thickBo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22" t="s">
        <v>405</v>
      </c>
      <c r="L34" s="154"/>
      <c r="M34" s="154"/>
    </row>
    <row r="35" spans="1:13" ht="15">
      <c r="A35" s="152"/>
      <c r="B35" s="152"/>
      <c r="C35" s="152"/>
      <c r="D35" s="152"/>
      <c r="E35" s="152"/>
      <c r="F35" s="152"/>
      <c r="G35" s="152"/>
      <c r="H35" s="152"/>
      <c r="I35" s="152"/>
      <c r="J35" s="155"/>
      <c r="K35" s="121" t="s">
        <v>403</v>
      </c>
      <c r="L35" s="152"/>
      <c r="M35" s="152"/>
    </row>
    <row r="36" spans="1:13" ht="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21" t="s">
        <v>404</v>
      </c>
      <c r="L36" s="153"/>
      <c r="M36" s="153"/>
    </row>
    <row r="37" spans="1:13" ht="15.75" thickBo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22" t="s">
        <v>405</v>
      </c>
      <c r="L37" s="154"/>
      <c r="M37" s="154"/>
    </row>
    <row r="38" spans="1:13" ht="15">
      <c r="A38" s="152"/>
      <c r="B38" s="152"/>
      <c r="C38" s="152"/>
      <c r="D38" s="152"/>
      <c r="E38" s="152"/>
      <c r="F38" s="152"/>
      <c r="G38" s="152"/>
      <c r="H38" s="152"/>
      <c r="I38" s="152"/>
      <c r="J38" s="155"/>
      <c r="K38" s="121" t="s">
        <v>403</v>
      </c>
      <c r="L38" s="152"/>
      <c r="M38" s="152"/>
    </row>
    <row r="39" spans="1:13" ht="1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21" t="s">
        <v>404</v>
      </c>
      <c r="L39" s="153"/>
      <c r="M39" s="153"/>
    </row>
    <row r="40" spans="1:13" ht="15.75" thickBo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22" t="s">
        <v>405</v>
      </c>
      <c r="L40" s="154"/>
      <c r="M40" s="154"/>
    </row>
  </sheetData>
  <sheetProtection/>
  <mergeCells count="150">
    <mergeCell ref="G38:G40"/>
    <mergeCell ref="H38:H40"/>
    <mergeCell ref="I38:I40"/>
    <mergeCell ref="J38:J40"/>
    <mergeCell ref="L38:L40"/>
    <mergeCell ref="M38:M40"/>
    <mergeCell ref="A38:A40"/>
    <mergeCell ref="B38:B40"/>
    <mergeCell ref="C38:C40"/>
    <mergeCell ref="D38:D40"/>
    <mergeCell ref="E38:E40"/>
    <mergeCell ref="F38:F40"/>
    <mergeCell ref="G35:G37"/>
    <mergeCell ref="H35:H37"/>
    <mergeCell ref="I35:I37"/>
    <mergeCell ref="J35:J37"/>
    <mergeCell ref="L35:L37"/>
    <mergeCell ref="M35:M37"/>
    <mergeCell ref="A35:A37"/>
    <mergeCell ref="B35:B37"/>
    <mergeCell ref="C35:C37"/>
    <mergeCell ref="D35:D37"/>
    <mergeCell ref="E35:E37"/>
    <mergeCell ref="F35:F37"/>
    <mergeCell ref="G32:G34"/>
    <mergeCell ref="H32:H34"/>
    <mergeCell ref="I32:I34"/>
    <mergeCell ref="J32:J34"/>
    <mergeCell ref="L32:L34"/>
    <mergeCell ref="M32:M34"/>
    <mergeCell ref="A32:A34"/>
    <mergeCell ref="B32:B34"/>
    <mergeCell ref="C32:C34"/>
    <mergeCell ref="D32:D34"/>
    <mergeCell ref="E32:E34"/>
    <mergeCell ref="F32:F34"/>
    <mergeCell ref="G29:G31"/>
    <mergeCell ref="H29:H31"/>
    <mergeCell ref="I29:I31"/>
    <mergeCell ref="J29:J31"/>
    <mergeCell ref="L29:L31"/>
    <mergeCell ref="M29:M31"/>
    <mergeCell ref="A29:A31"/>
    <mergeCell ref="B29:B31"/>
    <mergeCell ref="C29:C31"/>
    <mergeCell ref="D29:D31"/>
    <mergeCell ref="E29:E31"/>
    <mergeCell ref="F29:F31"/>
    <mergeCell ref="G26:G28"/>
    <mergeCell ref="H26:H28"/>
    <mergeCell ref="I26:I28"/>
    <mergeCell ref="J26:J28"/>
    <mergeCell ref="L26:L28"/>
    <mergeCell ref="M26:M28"/>
    <mergeCell ref="A26:A28"/>
    <mergeCell ref="B26:B28"/>
    <mergeCell ref="C26:C28"/>
    <mergeCell ref="D26:D28"/>
    <mergeCell ref="E26:E28"/>
    <mergeCell ref="F26:F28"/>
    <mergeCell ref="G23:G25"/>
    <mergeCell ref="H23:H25"/>
    <mergeCell ref="I23:I25"/>
    <mergeCell ref="J23:J25"/>
    <mergeCell ref="L23:L25"/>
    <mergeCell ref="M23:M25"/>
    <mergeCell ref="A23:A25"/>
    <mergeCell ref="B23:B25"/>
    <mergeCell ref="C23:C25"/>
    <mergeCell ref="D23:D25"/>
    <mergeCell ref="E23:E25"/>
    <mergeCell ref="F23:F25"/>
    <mergeCell ref="G20:G22"/>
    <mergeCell ref="H20:H22"/>
    <mergeCell ref="I20:I22"/>
    <mergeCell ref="J20:J22"/>
    <mergeCell ref="L20:L22"/>
    <mergeCell ref="M20:M22"/>
    <mergeCell ref="A20:A22"/>
    <mergeCell ref="B20:B22"/>
    <mergeCell ref="C20:C22"/>
    <mergeCell ref="D20:D22"/>
    <mergeCell ref="E20:E22"/>
    <mergeCell ref="F20:F22"/>
    <mergeCell ref="G17:G19"/>
    <mergeCell ref="H17:H19"/>
    <mergeCell ref="I17:I19"/>
    <mergeCell ref="J17:J19"/>
    <mergeCell ref="L17:L19"/>
    <mergeCell ref="M17:M19"/>
    <mergeCell ref="A17:A19"/>
    <mergeCell ref="B17:B19"/>
    <mergeCell ref="C17:C19"/>
    <mergeCell ref="D17:D19"/>
    <mergeCell ref="E17:E19"/>
    <mergeCell ref="F17:F19"/>
    <mergeCell ref="G14:G16"/>
    <mergeCell ref="H14:H16"/>
    <mergeCell ref="I14:I16"/>
    <mergeCell ref="J14:J16"/>
    <mergeCell ref="L14:L16"/>
    <mergeCell ref="M14:M16"/>
    <mergeCell ref="A14:A16"/>
    <mergeCell ref="B14:B16"/>
    <mergeCell ref="C14:C16"/>
    <mergeCell ref="D14:D16"/>
    <mergeCell ref="E14:E16"/>
    <mergeCell ref="F14:F16"/>
    <mergeCell ref="G11:G13"/>
    <mergeCell ref="H11:H13"/>
    <mergeCell ref="I11:I13"/>
    <mergeCell ref="J11:J13"/>
    <mergeCell ref="L11:L13"/>
    <mergeCell ref="M11:M13"/>
    <mergeCell ref="A11:A13"/>
    <mergeCell ref="B11:B13"/>
    <mergeCell ref="C11:C13"/>
    <mergeCell ref="D11:D13"/>
    <mergeCell ref="E11:E13"/>
    <mergeCell ref="F11:F13"/>
    <mergeCell ref="G8:G10"/>
    <mergeCell ref="H8:H10"/>
    <mergeCell ref="I8:I10"/>
    <mergeCell ref="J8:J10"/>
    <mergeCell ref="L8:L10"/>
    <mergeCell ref="M8:M10"/>
    <mergeCell ref="A8:A10"/>
    <mergeCell ref="B8:B10"/>
    <mergeCell ref="C8:C10"/>
    <mergeCell ref="D8:D10"/>
    <mergeCell ref="E8:E10"/>
    <mergeCell ref="F8:F10"/>
    <mergeCell ref="G5:G7"/>
    <mergeCell ref="H5:H7"/>
    <mergeCell ref="I5:I7"/>
    <mergeCell ref="J5:J7"/>
    <mergeCell ref="L5:L7"/>
    <mergeCell ref="M5:M7"/>
    <mergeCell ref="A5:A7"/>
    <mergeCell ref="B5:B7"/>
    <mergeCell ref="C5:C7"/>
    <mergeCell ref="D5:D7"/>
    <mergeCell ref="E5:E7"/>
    <mergeCell ref="F5:F7"/>
    <mergeCell ref="A3:C3"/>
    <mergeCell ref="D3:F3"/>
    <mergeCell ref="I3:I4"/>
    <mergeCell ref="J3:J4"/>
    <mergeCell ref="A4:C4"/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cdsmr</dc:creator>
  <cp:keywords/>
  <dc:description/>
  <cp:lastModifiedBy>CDSMR</cp:lastModifiedBy>
  <cp:lastPrinted>2017-03-17T14:26:41Z</cp:lastPrinted>
  <dcterms:created xsi:type="dcterms:W3CDTF">2005-10-07T08:49:19Z</dcterms:created>
  <dcterms:modified xsi:type="dcterms:W3CDTF">2017-03-21T16:02:49Z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